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complutense-my.sharepoint.com/personal/rarrabal_ucm_es/Documents/Escritorio/"/>
    </mc:Choice>
  </mc:AlternateContent>
  <xr:revisionPtr revIDLastSave="1" documentId="8_{1298641F-43C0-4C2C-9BF1-69D3C83DB862}" xr6:coauthVersionLast="47" xr6:coauthVersionMax="47" xr10:uidLastSave="{E712CEFD-3D38-4BC8-B060-2F4A01FEDBC3}"/>
  <bookViews>
    <workbookView xWindow="2475" yWindow="2295" windowWidth="24540" windowHeight="15570" xr2:uid="{98D9C40C-0A4A-40D6-81CD-5928F2FEF12F}"/>
  </bookViews>
  <sheets>
    <sheet name="Figure 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1" l="1"/>
  <c r="H22" i="1"/>
  <c r="G21" i="1"/>
  <c r="G20" i="1"/>
  <c r="G19" i="1"/>
  <c r="F21" i="1"/>
  <c r="F20" i="1"/>
  <c r="F19" i="1"/>
  <c r="F18" i="1"/>
  <c r="E21" i="1"/>
  <c r="E20" i="1"/>
  <c r="E19" i="1"/>
  <c r="E18" i="1"/>
  <c r="D21" i="1"/>
  <c r="D20" i="1"/>
  <c r="D19" i="1"/>
  <c r="D18" i="1"/>
  <c r="H14" i="1"/>
  <c r="H13" i="1"/>
  <c r="G12" i="1"/>
  <c r="G11" i="1"/>
  <c r="G10" i="1"/>
  <c r="F12" i="1"/>
  <c r="F11" i="1"/>
  <c r="F10" i="1"/>
  <c r="F9" i="1"/>
  <c r="E12" i="1"/>
  <c r="E11" i="1"/>
  <c r="E10" i="1"/>
  <c r="E9" i="1"/>
  <c r="D10" i="1"/>
  <c r="D12" i="1"/>
  <c r="D11" i="1"/>
  <c r="D9" i="1"/>
</calcChain>
</file>

<file path=xl/sharedStrings.xml><?xml version="1.0" encoding="utf-8"?>
<sst xmlns="http://schemas.openxmlformats.org/spreadsheetml/2006/main" count="53" uniqueCount="17">
  <si>
    <t>BM</t>
  </si>
  <si>
    <t>PEO</t>
  </si>
  <si>
    <t>PEO+CNT</t>
  </si>
  <si>
    <t>PEO+CNT/PCL</t>
  </si>
  <si>
    <t>5% DMSO</t>
  </si>
  <si>
    <t>Media</t>
  </si>
  <si>
    <t>3h</t>
  </si>
  <si>
    <t>D1</t>
  </si>
  <si>
    <t>D3</t>
  </si>
  <si>
    <t>D7</t>
  </si>
  <si>
    <t>Control</t>
  </si>
  <si>
    <t>bm MSC</t>
  </si>
  <si>
    <t>gFib-TERT</t>
  </si>
  <si>
    <t>error bars</t>
  </si>
  <si>
    <t>Figure 5a</t>
  </si>
  <si>
    <t>Figure 5b</t>
  </si>
  <si>
    <t>Absorbance 570/630 nm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</si>
</sst>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CFC9F-BB31-432D-9E3E-85BCB914C705}">
  <dimension ref="B7:W32"/>
  <sheetViews>
    <sheetView tabSelected="1" zoomScale="70" zoomScaleNormal="70" workbookViewId="0">
      <selection activeCell="L25" sqref="L25"/>
    </sheetView>
  </sheetViews>
  <sheetFormatPr baseColWidth="10" defaultRowHeight="15" x14ac:dyDescent="0.25"/>
  <cols>
    <col min="2" max="2" width="24.85546875" bestFit="1" customWidth="1"/>
    <col min="3" max="3" width="13" bestFit="1" customWidth="1"/>
  </cols>
  <sheetData>
    <row r="7" spans="2:23" x14ac:dyDescent="0.25">
      <c r="B7" s="1" t="s">
        <v>16</v>
      </c>
      <c r="J7" s="1" t="s">
        <v>13</v>
      </c>
      <c r="K7" s="1"/>
      <c r="L7" s="1"/>
      <c r="M7" s="1"/>
      <c r="N7" s="1"/>
      <c r="O7" s="1"/>
    </row>
    <row r="8" spans="2:23" x14ac:dyDescent="0.25">
      <c r="B8" s="1" t="s">
        <v>14</v>
      </c>
      <c r="C8" s="1" t="s">
        <v>11</v>
      </c>
      <c r="D8" s="1" t="s">
        <v>6</v>
      </c>
      <c r="E8" s="1" t="s">
        <v>7</v>
      </c>
      <c r="F8" s="1" t="s">
        <v>8</v>
      </c>
      <c r="G8" s="1" t="s">
        <v>9</v>
      </c>
      <c r="H8" s="1" t="s">
        <v>10</v>
      </c>
      <c r="J8" s="1" t="s">
        <v>11</v>
      </c>
      <c r="K8" s="1" t="s">
        <v>6</v>
      </c>
      <c r="L8" s="1" t="s">
        <v>7</v>
      </c>
      <c r="M8" s="1" t="s">
        <v>8</v>
      </c>
      <c r="N8" s="1" t="s">
        <v>9</v>
      </c>
      <c r="O8" s="1" t="s">
        <v>10</v>
      </c>
      <c r="R8" s="1"/>
      <c r="S8" s="1"/>
      <c r="T8" s="1"/>
      <c r="U8" s="1"/>
      <c r="V8" s="1"/>
      <c r="W8" s="1"/>
    </row>
    <row r="9" spans="2:23" x14ac:dyDescent="0.25">
      <c r="C9" t="s">
        <v>0</v>
      </c>
      <c r="D9">
        <f>4.95*0.5/5.95</f>
        <v>0.41596638655462187</v>
      </c>
      <c r="E9">
        <f>4.52*0.5/5.95</f>
        <v>0.37983193277310917</v>
      </c>
      <c r="F9">
        <f>4.15*0.5/5.95</f>
        <v>0.34873949579831937</v>
      </c>
      <c r="J9" t="s">
        <v>0</v>
      </c>
      <c r="R9" s="1"/>
      <c r="S9" s="1"/>
      <c r="T9" s="1"/>
      <c r="U9" s="1"/>
      <c r="V9" s="1"/>
      <c r="W9" s="1"/>
    </row>
    <row r="10" spans="2:23" x14ac:dyDescent="0.25">
      <c r="C10" t="s">
        <v>1</v>
      </c>
      <c r="D10">
        <f>4.47*0.5/5.95</f>
        <v>0.37563025210084028</v>
      </c>
      <c r="E10">
        <f>4.74*0.5/5.95</f>
        <v>0.39831932773109247</v>
      </c>
      <c r="F10">
        <f>4.63*0.5/5.95</f>
        <v>0.38907563025210085</v>
      </c>
      <c r="G10">
        <f>4.33*0.5/5.95</f>
        <v>0.36386554621848738</v>
      </c>
      <c r="J10" t="s">
        <v>1</v>
      </c>
      <c r="K10">
        <v>3.1137724550898208E-2</v>
      </c>
      <c r="L10">
        <v>5.9880239520958087E-3</v>
      </c>
      <c r="M10">
        <v>1.8562874251497011E-2</v>
      </c>
      <c r="N10">
        <v>2.8143712574850304E-2</v>
      </c>
      <c r="R10" s="1"/>
      <c r="S10" s="1"/>
      <c r="T10" s="1"/>
      <c r="U10" s="1"/>
      <c r="V10" s="1"/>
      <c r="W10" s="1"/>
    </row>
    <row r="11" spans="2:23" x14ac:dyDescent="0.25">
      <c r="C11" t="s">
        <v>2</v>
      </c>
      <c r="D11">
        <f>5.25*0.5/5.95</f>
        <v>0.44117647058823528</v>
      </c>
      <c r="E11">
        <f>5.33*0.5/5.95</f>
        <v>0.44789915966386556</v>
      </c>
      <c r="F11">
        <f>4.81*0.5/5.95</f>
        <v>0.40420168067226886</v>
      </c>
      <c r="G11">
        <f>4.48*0.5/5.95</f>
        <v>0.37647058823529417</v>
      </c>
      <c r="J11" t="s">
        <v>2</v>
      </c>
      <c r="K11">
        <v>2.0359281437125752E-2</v>
      </c>
      <c r="L11">
        <v>5.9880239520958087E-3</v>
      </c>
      <c r="M11">
        <v>1.3173652694610781E-2</v>
      </c>
      <c r="N11">
        <v>1.3772455089820359E-2</v>
      </c>
      <c r="R11" s="1"/>
      <c r="S11" s="1"/>
      <c r="T11" s="1"/>
      <c r="U11" s="1"/>
      <c r="V11" s="1"/>
      <c r="W11" s="1"/>
    </row>
    <row r="12" spans="2:23" x14ac:dyDescent="0.25">
      <c r="C12" t="s">
        <v>3</v>
      </c>
      <c r="D12">
        <f>5.05*0.5/5.95</f>
        <v>0.42436974789915966</v>
      </c>
      <c r="E12">
        <f>5.32*0.5/5.95</f>
        <v>0.44705882352941179</v>
      </c>
      <c r="F12">
        <f>4.64*0.5/5.95</f>
        <v>0.38991596638655457</v>
      </c>
      <c r="G12">
        <f>4.13*0.5/5.95</f>
        <v>0.34705882352941175</v>
      </c>
      <c r="J12" t="s">
        <v>3</v>
      </c>
      <c r="K12">
        <v>3.473053892215569E-2</v>
      </c>
      <c r="L12">
        <v>8.3832335329341312E-3</v>
      </c>
      <c r="M12">
        <v>1.5568862275449104E-2</v>
      </c>
      <c r="N12">
        <v>1.6167664670658683E-2</v>
      </c>
      <c r="R12" s="1"/>
      <c r="S12" s="1"/>
      <c r="T12" s="1"/>
      <c r="U12" s="1"/>
      <c r="V12" s="1"/>
      <c r="W12" s="1"/>
    </row>
    <row r="13" spans="2:23" x14ac:dyDescent="0.25">
      <c r="C13" t="s">
        <v>4</v>
      </c>
      <c r="H13">
        <f>1.93*0.5/5.95</f>
        <v>0.16218487394957981</v>
      </c>
      <c r="J13" t="s">
        <v>4</v>
      </c>
      <c r="O13">
        <v>1.2574850299401199E-2</v>
      </c>
      <c r="R13" s="1"/>
      <c r="S13" s="1"/>
      <c r="T13" s="1"/>
      <c r="U13" s="1"/>
      <c r="V13" s="1"/>
      <c r="W13" s="1"/>
    </row>
    <row r="14" spans="2:23" x14ac:dyDescent="0.25">
      <c r="C14" t="s">
        <v>5</v>
      </c>
      <c r="H14">
        <f>5.02*0.5/5.95</f>
        <v>0.42184873949579826</v>
      </c>
      <c r="J14" t="s">
        <v>5</v>
      </c>
      <c r="O14">
        <v>2.5149700598802397E-2</v>
      </c>
      <c r="R14" s="1"/>
      <c r="S14" s="1"/>
      <c r="T14" s="1"/>
      <c r="U14" s="1"/>
      <c r="V14" s="1"/>
      <c r="W14" s="1"/>
    </row>
    <row r="15" spans="2:23" x14ac:dyDescent="0.25">
      <c r="R15" s="1"/>
      <c r="S15" s="1"/>
      <c r="T15" s="1"/>
      <c r="U15" s="1"/>
      <c r="V15" s="1"/>
      <c r="W15" s="1"/>
    </row>
    <row r="16" spans="2:23" x14ac:dyDescent="0.25">
      <c r="J16" s="1" t="s">
        <v>13</v>
      </c>
      <c r="K16" s="1"/>
      <c r="L16" s="1"/>
      <c r="M16" s="1"/>
      <c r="N16" s="1"/>
      <c r="O16" s="1"/>
      <c r="R16" s="1"/>
      <c r="S16" s="1"/>
      <c r="T16" s="1"/>
      <c r="U16" s="1"/>
      <c r="V16" s="1"/>
      <c r="W16" s="1"/>
    </row>
    <row r="17" spans="2:23" x14ac:dyDescent="0.25">
      <c r="B17" s="1" t="s">
        <v>15</v>
      </c>
      <c r="C17" s="1" t="s">
        <v>12</v>
      </c>
      <c r="D17" s="1" t="s">
        <v>6</v>
      </c>
      <c r="E17" s="1" t="s">
        <v>7</v>
      </c>
      <c r="F17" s="1" t="s">
        <v>8</v>
      </c>
      <c r="G17" s="1" t="s">
        <v>9</v>
      </c>
      <c r="H17" s="1" t="s">
        <v>10</v>
      </c>
      <c r="J17" s="1" t="s">
        <v>12</v>
      </c>
      <c r="K17" s="1" t="s">
        <v>6</v>
      </c>
      <c r="L17" s="1" t="s">
        <v>7</v>
      </c>
      <c r="M17" s="1" t="s">
        <v>8</v>
      </c>
      <c r="N17" s="1" t="s">
        <v>9</v>
      </c>
      <c r="O17" s="1" t="s">
        <v>10</v>
      </c>
      <c r="R17" s="1"/>
      <c r="S17" s="1"/>
      <c r="T17" s="1"/>
      <c r="U17" s="1"/>
      <c r="V17" s="1"/>
      <c r="W17" s="1"/>
    </row>
    <row r="18" spans="2:23" x14ac:dyDescent="0.25">
      <c r="C18" t="s">
        <v>0</v>
      </c>
      <c r="D18">
        <f>4.6*0.5/5.98</f>
        <v>0.38461538461538458</v>
      </c>
      <c r="E18">
        <f>4.76*0.5/5.98</f>
        <v>0.39799331103678925</v>
      </c>
      <c r="F18">
        <f>4.14*0.5/5.98</f>
        <v>0.34615384615384609</v>
      </c>
      <c r="J18" t="s">
        <v>0</v>
      </c>
      <c r="K18">
        <v>3.473053892215569E-2</v>
      </c>
      <c r="L18">
        <v>3.0538922155688625E-2</v>
      </c>
      <c r="M18">
        <v>2.6347305389221563E-2</v>
      </c>
      <c r="R18" s="1"/>
      <c r="S18" s="1"/>
      <c r="T18" s="1"/>
      <c r="U18" s="1"/>
      <c r="V18" s="1"/>
      <c r="W18" s="1"/>
    </row>
    <row r="19" spans="2:23" x14ac:dyDescent="0.25">
      <c r="C19" t="s">
        <v>1</v>
      </c>
      <c r="D19">
        <f>4.62*0.5/5.98</f>
        <v>0.38628762541806017</v>
      </c>
      <c r="E19">
        <f>4.67*0.5/5.98</f>
        <v>0.39046822742474913</v>
      </c>
      <c r="F19">
        <f>4.35*0.5/5.98</f>
        <v>0.36371237458193972</v>
      </c>
      <c r="G19">
        <f>3.55*0.5/5.98</f>
        <v>0.29682274247491636</v>
      </c>
      <c r="J19" t="s">
        <v>1</v>
      </c>
      <c r="K19">
        <v>4.7904191616766475E-3</v>
      </c>
      <c r="L19">
        <v>3.592814371257485E-3</v>
      </c>
      <c r="M19">
        <v>4.6107784431137729E-2</v>
      </c>
      <c r="N19">
        <v>8.1437125748503009E-2</v>
      </c>
      <c r="R19" s="1"/>
      <c r="S19" s="1"/>
      <c r="T19" s="1"/>
      <c r="U19" s="1"/>
      <c r="V19" s="1"/>
      <c r="W19" s="1"/>
    </row>
    <row r="20" spans="2:23" x14ac:dyDescent="0.25">
      <c r="C20" t="s">
        <v>2</v>
      </c>
      <c r="D20">
        <f>5.02*0.5/5.98</f>
        <v>0.41973244147157185</v>
      </c>
      <c r="E20">
        <f>4.94*0.5/5.98</f>
        <v>0.41304347826086957</v>
      </c>
      <c r="F20">
        <f>4.41*0.5/5.98</f>
        <v>0.36872909698996653</v>
      </c>
      <c r="G20">
        <f>3.3*0.5/5.98</f>
        <v>0.27591973244147155</v>
      </c>
      <c r="J20" t="s">
        <v>2</v>
      </c>
      <c r="K20">
        <v>1.0778443113772457E-2</v>
      </c>
      <c r="L20">
        <v>3.2335329341317366E-2</v>
      </c>
      <c r="M20">
        <v>2.874251497005988E-2</v>
      </c>
      <c r="N20">
        <v>3.7125748502994022E-2</v>
      </c>
      <c r="R20" s="1"/>
      <c r="S20" s="1"/>
      <c r="T20" s="1"/>
      <c r="U20" s="1"/>
      <c r="V20" s="1"/>
      <c r="W20" s="1"/>
    </row>
    <row r="21" spans="2:23" x14ac:dyDescent="0.25">
      <c r="C21" t="s">
        <v>3</v>
      </c>
      <c r="D21">
        <f>5*0.5/5.98</f>
        <v>0.41806020066889626</v>
      </c>
      <c r="E21">
        <f>4.94*0.5/5.98</f>
        <v>0.41304347826086957</v>
      </c>
      <c r="F21">
        <f>4.4*0.5/5.98</f>
        <v>0.36789297658862874</v>
      </c>
      <c r="G21">
        <f>3.77*0.5/5.98</f>
        <v>0.31521739130434778</v>
      </c>
      <c r="J21" t="s">
        <v>3</v>
      </c>
      <c r="K21">
        <v>2.5748502994011976E-2</v>
      </c>
      <c r="L21">
        <v>1.4970059880239521E-2</v>
      </c>
      <c r="M21">
        <v>2.9940119760479042E-2</v>
      </c>
      <c r="N21">
        <v>5.2694610778443125E-2</v>
      </c>
      <c r="R21" s="1"/>
      <c r="S21" s="1"/>
      <c r="T21" s="1"/>
      <c r="U21" s="1"/>
      <c r="V21" s="1"/>
      <c r="W21" s="1"/>
    </row>
    <row r="22" spans="2:23" x14ac:dyDescent="0.25">
      <c r="C22" t="s">
        <v>4</v>
      </c>
      <c r="H22">
        <f>3.24*0.5/5.98</f>
        <v>0.2709030100334448</v>
      </c>
      <c r="J22" t="s">
        <v>4</v>
      </c>
      <c r="O22">
        <v>1.3173652694610781E-2</v>
      </c>
      <c r="R22" s="1"/>
      <c r="S22" s="1"/>
      <c r="T22" s="1"/>
      <c r="U22" s="1"/>
      <c r="V22" s="1"/>
      <c r="W22" s="1"/>
    </row>
    <row r="23" spans="2:23" x14ac:dyDescent="0.25">
      <c r="C23" t="s">
        <v>5</v>
      </c>
      <c r="H23">
        <f>5*0.5/5.98</f>
        <v>0.41806020066889626</v>
      </c>
      <c r="J23" t="s">
        <v>5</v>
      </c>
      <c r="O23">
        <v>9.580838323353295E-3</v>
      </c>
      <c r="R23" s="1"/>
      <c r="S23" s="1"/>
      <c r="T23" s="1"/>
      <c r="U23" s="1"/>
      <c r="V23" s="1"/>
      <c r="W23" s="1"/>
    </row>
    <row r="24" spans="2:23" x14ac:dyDescent="0.25">
      <c r="R24" s="1"/>
      <c r="S24" s="1"/>
      <c r="T24" s="1"/>
      <c r="U24" s="1"/>
      <c r="V24" s="1"/>
      <c r="W24" s="1"/>
    </row>
    <row r="25" spans="2:23" x14ac:dyDescent="0.25">
      <c r="I25" s="1"/>
    </row>
    <row r="26" spans="2:23" x14ac:dyDescent="0.25">
      <c r="I26" s="1"/>
    </row>
    <row r="27" spans="2:23" x14ac:dyDescent="0.25">
      <c r="I27" s="1"/>
    </row>
    <row r="28" spans="2:23" x14ac:dyDescent="0.25">
      <c r="I28" s="1"/>
    </row>
    <row r="29" spans="2:23" x14ac:dyDescent="0.25">
      <c r="I29" s="1"/>
    </row>
    <row r="30" spans="2:23" x14ac:dyDescent="0.25">
      <c r="I30" s="1"/>
    </row>
    <row r="31" spans="2:23" x14ac:dyDescent="0.25">
      <c r="I31" s="1"/>
    </row>
    <row r="32" spans="2:23" x14ac:dyDescent="0.25">
      <c r="I3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Figure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ARRABAL DURAN</dc:creator>
  <cp:lastModifiedBy>RAUL ARRABAL DURAN</cp:lastModifiedBy>
  <dcterms:created xsi:type="dcterms:W3CDTF">2025-05-19T10:55:20Z</dcterms:created>
  <dcterms:modified xsi:type="dcterms:W3CDTF">2025-05-19T15:16:16Z</dcterms:modified>
</cp:coreProperties>
</file>