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Pablo Alonso\Desktop\Estadísticas\"/>
    </mc:Choice>
  </mc:AlternateContent>
  <xr:revisionPtr revIDLastSave="0" documentId="13_ncr:1_{97ADF50F-E899-415C-94C9-6262E6B53BEF}" xr6:coauthVersionLast="47" xr6:coauthVersionMax="47" xr10:uidLastSave="{00000000-0000-0000-0000-000000000000}"/>
  <bookViews>
    <workbookView xWindow="3585" yWindow="3585" windowWidth="21600" windowHeight="11385" xr2:uid="{00000000-000D-0000-FFFF-FFFF00000000}"/>
  </bookViews>
  <sheets>
    <sheet name="formulario 2020" sheetId="4" r:id="rId1"/>
    <sheet name="Datos base 2020" sheetId="1" r:id="rId2"/>
    <sheet name="Hoja1" sheetId="3" r:id="rId3"/>
    <sheet name="Hoja2" sheetId="2" r:id="rId4"/>
  </sheets>
  <definedNames>
    <definedName name="_xlnm._FilterDatabase" localSheetId="1" hidden="1">'Datos base 2020'!$A$2:$AM$245</definedName>
    <definedName name="_xlnm.Print_Titles" localSheetId="0">'formulario 2020'!$1:$2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8" i="4" l="1"/>
  <c r="AO34" i="4"/>
  <c r="I221" i="1"/>
  <c r="I226" i="1"/>
  <c r="I228" i="1"/>
  <c r="I210" i="1"/>
  <c r="J216" i="1"/>
  <c r="J220" i="1" s="1"/>
  <c r="J219" i="1"/>
  <c r="K216" i="1"/>
  <c r="K219" i="1"/>
  <c r="K220" i="1"/>
  <c r="L216" i="1"/>
  <c r="L220" i="1" s="1"/>
  <c r="L219" i="1"/>
  <c r="M216" i="1"/>
  <c r="M219" i="1"/>
  <c r="M220" i="1"/>
  <c r="N216" i="1"/>
  <c r="N220" i="1" s="1"/>
  <c r="N219" i="1"/>
  <c r="O216" i="1"/>
  <c r="O219" i="1"/>
  <c r="O220" i="1"/>
  <c r="P216" i="1"/>
  <c r="P220" i="1" s="1"/>
  <c r="P219" i="1"/>
  <c r="Q216" i="1"/>
  <c r="Q219" i="1"/>
  <c r="Q220" i="1"/>
  <c r="R216" i="1"/>
  <c r="R220" i="1" s="1"/>
  <c r="R219" i="1"/>
  <c r="S216" i="1"/>
  <c r="S219" i="1"/>
  <c r="S220" i="1"/>
  <c r="T216" i="1"/>
  <c r="T220" i="1" s="1"/>
  <c r="T219" i="1"/>
  <c r="U216" i="1"/>
  <c r="U219" i="1"/>
  <c r="U220" i="1"/>
  <c r="V216" i="1"/>
  <c r="V220" i="1" s="1"/>
  <c r="V219" i="1"/>
  <c r="W216" i="1"/>
  <c r="W219" i="1"/>
  <c r="W220" i="1"/>
  <c r="X216" i="1"/>
  <c r="X220" i="1" s="1"/>
  <c r="X219" i="1"/>
  <c r="Y216" i="1"/>
  <c r="Y219" i="1"/>
  <c r="Y220" i="1"/>
  <c r="Z216" i="1"/>
  <c r="Z220" i="1" s="1"/>
  <c r="Z219" i="1"/>
  <c r="AA216" i="1"/>
  <c r="AA219" i="1"/>
  <c r="AA220" i="1"/>
  <c r="AB216" i="1"/>
  <c r="AB220" i="1" s="1"/>
  <c r="AB219" i="1"/>
  <c r="AC216" i="1"/>
  <c r="AC219" i="1"/>
  <c r="AC220" i="1"/>
  <c r="AD216" i="1"/>
  <c r="AD220" i="1" s="1"/>
  <c r="AD219" i="1"/>
  <c r="AE216" i="1"/>
  <c r="AE219" i="1"/>
  <c r="AE220" i="1"/>
  <c r="AF216" i="1"/>
  <c r="AF220" i="1" s="1"/>
  <c r="AF219" i="1"/>
  <c r="AG216" i="1"/>
  <c r="AG219" i="1"/>
  <c r="AG220" i="1"/>
  <c r="AH216" i="1"/>
  <c r="AH220" i="1" s="1"/>
  <c r="AH219" i="1"/>
  <c r="AI216" i="1"/>
  <c r="AI219" i="1"/>
  <c r="AI220" i="1"/>
  <c r="AJ216" i="1"/>
  <c r="AJ220" i="1" s="1"/>
  <c r="AJ219" i="1"/>
  <c r="AK216" i="1"/>
  <c r="AK219" i="1"/>
  <c r="AK220" i="1"/>
  <c r="AK224" i="1" s="1"/>
  <c r="AL216" i="1"/>
  <c r="AL220" i="1" s="1"/>
  <c r="AL219" i="1"/>
  <c r="I216" i="1"/>
  <c r="I219" i="1"/>
  <c r="I220" i="1"/>
  <c r="I207" i="1"/>
  <c r="I211" i="1"/>
  <c r="I224" i="1" s="1"/>
  <c r="I189" i="1"/>
  <c r="J189" i="1"/>
  <c r="K189" i="1"/>
  <c r="I192" i="1"/>
  <c r="I193" i="1" s="1"/>
  <c r="I222" i="1" s="1"/>
  <c r="J192" i="1"/>
  <c r="K192" i="1"/>
  <c r="K193" i="1" s="1"/>
  <c r="K222" i="1" s="1"/>
  <c r="K225" i="1" s="1"/>
  <c r="I198" i="1"/>
  <c r="I201" i="1"/>
  <c r="I202" i="1"/>
  <c r="J198" i="1"/>
  <c r="K198" i="1"/>
  <c r="J201" i="1"/>
  <c r="K201" i="1"/>
  <c r="J207" i="1"/>
  <c r="J210" i="1"/>
  <c r="J211" i="1"/>
  <c r="K207" i="1"/>
  <c r="K211" i="1" s="1"/>
  <c r="K224" i="1" s="1"/>
  <c r="K210" i="1"/>
  <c r="J193" i="1"/>
  <c r="K202" i="1"/>
  <c r="J202" i="1"/>
  <c r="J222" i="1" s="1"/>
  <c r="W174" i="4"/>
  <c r="AB174" i="4"/>
  <c r="AL174" i="4"/>
  <c r="AM174" i="4"/>
  <c r="J167" i="4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L134" i="1"/>
  <c r="M134" i="1"/>
  <c r="J134" i="1"/>
  <c r="K134" i="1"/>
  <c r="I134" i="1"/>
  <c r="J12" i="1"/>
  <c r="J16" i="1" s="1"/>
  <c r="K12" i="1"/>
  <c r="L12" i="1"/>
  <c r="M12" i="1"/>
  <c r="N12" i="1"/>
  <c r="N16" i="1" s="1"/>
  <c r="O12" i="1"/>
  <c r="P12" i="1"/>
  <c r="P16" i="1" s="1"/>
  <c r="Q12" i="1"/>
  <c r="R12" i="1"/>
  <c r="S12" i="1"/>
  <c r="T12" i="1"/>
  <c r="T16" i="1" s="1"/>
  <c r="U12" i="1"/>
  <c r="V12" i="1"/>
  <c r="V16" i="1" s="1"/>
  <c r="W12" i="1"/>
  <c r="X12" i="1"/>
  <c r="Y12" i="1"/>
  <c r="Z12" i="1"/>
  <c r="Z16" i="1" s="1"/>
  <c r="AA12" i="1"/>
  <c r="AB12" i="1"/>
  <c r="AB16" i="1" s="1"/>
  <c r="AC12" i="1"/>
  <c r="AD12" i="1"/>
  <c r="AE12" i="1"/>
  <c r="AF12" i="1"/>
  <c r="AF16" i="1" s="1"/>
  <c r="AG12" i="1"/>
  <c r="AH12" i="1"/>
  <c r="AH16" i="1" s="1"/>
  <c r="AI12" i="1"/>
  <c r="AJ12" i="1"/>
  <c r="AK12" i="1"/>
  <c r="AL12" i="1"/>
  <c r="AL16" i="1" s="1"/>
  <c r="I12" i="1"/>
  <c r="I16" i="1"/>
  <c r="J245" i="4"/>
  <c r="J244" i="4"/>
  <c r="J243" i="4"/>
  <c r="J242" i="4"/>
  <c r="J241" i="4"/>
  <c r="J240" i="4"/>
  <c r="J238" i="4"/>
  <c r="J237" i="4"/>
  <c r="J236" i="4"/>
  <c r="J235" i="4"/>
  <c r="J234" i="4"/>
  <c r="J233" i="4"/>
  <c r="J232" i="4"/>
  <c r="J231" i="4"/>
  <c r="J230" i="4"/>
  <c r="J229" i="4"/>
  <c r="J228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7" i="4"/>
  <c r="AB116" i="4"/>
  <c r="J116" i="4" s="1"/>
  <c r="J115" i="4"/>
  <c r="AM114" i="4"/>
  <c r="AB114" i="4"/>
  <c r="AB118" i="4" s="1"/>
  <c r="J118" i="4" s="1"/>
  <c r="J113" i="4"/>
  <c r="J112" i="4"/>
  <c r="J111" i="4"/>
  <c r="J110" i="4"/>
  <c r="J109" i="4"/>
  <c r="AM107" i="4"/>
  <c r="J107" i="4" s="1"/>
  <c r="J106" i="4"/>
  <c r="J105" i="4"/>
  <c r="J104" i="4"/>
  <c r="J103" i="4"/>
  <c r="AM102" i="4"/>
  <c r="J102" i="4" s="1"/>
  <c r="J101" i="4"/>
  <c r="J100" i="4"/>
  <c r="J99" i="4"/>
  <c r="J98" i="4"/>
  <c r="AM97" i="4"/>
  <c r="J96" i="4"/>
  <c r="J95" i="4"/>
  <c r="J94" i="4"/>
  <c r="J93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AB69" i="4"/>
  <c r="J69" i="4" s="1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AM52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97" i="4"/>
  <c r="J227" i="4"/>
  <c r="J92" i="4"/>
  <c r="J114" i="4"/>
  <c r="AO29" i="4"/>
  <c r="AO107" i="4"/>
  <c r="AO114" i="4"/>
  <c r="AO116" i="4"/>
  <c r="AO115" i="4"/>
  <c r="AO159" i="4"/>
  <c r="AO117" i="4"/>
  <c r="AO118" i="4"/>
  <c r="AO113" i="4"/>
  <c r="AO102" i="4"/>
  <c r="AO97" i="4"/>
  <c r="AO92" i="4"/>
  <c r="AO108" i="4" s="1"/>
  <c r="AO84" i="4"/>
  <c r="AO79" i="4"/>
  <c r="AO74" i="4"/>
  <c r="AO69" i="4"/>
  <c r="AO64" i="4"/>
  <c r="AO61" i="4"/>
  <c r="AO58" i="4"/>
  <c r="AO55" i="4"/>
  <c r="AO52" i="4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I223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J227" i="1"/>
  <c r="K227" i="1"/>
  <c r="L227" i="1"/>
  <c r="L230" i="1" s="1"/>
  <c r="M227" i="1"/>
  <c r="M230" i="1" s="1"/>
  <c r="N227" i="1"/>
  <c r="N229" i="1"/>
  <c r="N230" i="1" s="1"/>
  <c r="O227" i="1"/>
  <c r="P227" i="1"/>
  <c r="P230" i="1" s="1"/>
  <c r="Q227" i="1"/>
  <c r="Q230" i="1" s="1"/>
  <c r="R227" i="1"/>
  <c r="S227" i="1"/>
  <c r="S230" i="1" s="1"/>
  <c r="T227" i="1"/>
  <c r="U227" i="1"/>
  <c r="V227" i="1"/>
  <c r="V230" i="1" s="1"/>
  <c r="V229" i="1"/>
  <c r="W227" i="1"/>
  <c r="W230" i="1" s="1"/>
  <c r="X227" i="1"/>
  <c r="Y227" i="1"/>
  <c r="Z227" i="1"/>
  <c r="AA227" i="1"/>
  <c r="AA230" i="1" s="1"/>
  <c r="AB227" i="1"/>
  <c r="AC227" i="1"/>
  <c r="AC230" i="1" s="1"/>
  <c r="AD227" i="1"/>
  <c r="AD229" i="1"/>
  <c r="AD230" i="1"/>
  <c r="AE227" i="1"/>
  <c r="AF227" i="1"/>
  <c r="AG227" i="1"/>
  <c r="AG230" i="1" s="1"/>
  <c r="AH227" i="1"/>
  <c r="AI227" i="1"/>
  <c r="AJ227" i="1"/>
  <c r="AJ230" i="1" s="1"/>
  <c r="AK227" i="1"/>
  <c r="AK230" i="1" s="1"/>
  <c r="AL227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J229" i="1"/>
  <c r="K229" i="1"/>
  <c r="K230" i="1" s="1"/>
  <c r="L229" i="1"/>
  <c r="M229" i="1"/>
  <c r="O229" i="1"/>
  <c r="O230" i="1" s="1"/>
  <c r="P229" i="1"/>
  <c r="Q229" i="1"/>
  <c r="R229" i="1"/>
  <c r="R230" i="1" s="1"/>
  <c r="S229" i="1"/>
  <c r="T229" i="1"/>
  <c r="U229" i="1"/>
  <c r="U230" i="1" s="1"/>
  <c r="W229" i="1"/>
  <c r="X229" i="1"/>
  <c r="X230" i="1"/>
  <c r="Y229" i="1"/>
  <c r="Z229" i="1"/>
  <c r="AA229" i="1"/>
  <c r="AB229" i="1"/>
  <c r="AB230" i="1" s="1"/>
  <c r="AC229" i="1"/>
  <c r="AE229" i="1"/>
  <c r="AE230" i="1" s="1"/>
  <c r="AF229" i="1"/>
  <c r="AG229" i="1"/>
  <c r="AH229" i="1"/>
  <c r="AH230" i="1" s="1"/>
  <c r="AI229" i="1"/>
  <c r="AI230" i="1" s="1"/>
  <c r="AJ229" i="1"/>
  <c r="AK229" i="1"/>
  <c r="AL229" i="1"/>
  <c r="I229" i="1"/>
  <c r="I227" i="1"/>
  <c r="I230" i="1" s="1"/>
  <c r="L210" i="1"/>
  <c r="M210" i="1"/>
  <c r="N210" i="1"/>
  <c r="N211" i="1" s="1"/>
  <c r="N224" i="1" s="1"/>
  <c r="O210" i="1"/>
  <c r="P210" i="1"/>
  <c r="Q210" i="1"/>
  <c r="Q211" i="1" s="1"/>
  <c r="Q224" i="1" s="1"/>
  <c r="R210" i="1"/>
  <c r="S210" i="1"/>
  <c r="T210" i="1"/>
  <c r="U210" i="1"/>
  <c r="V210" i="1"/>
  <c r="W210" i="1"/>
  <c r="W211" i="1" s="1"/>
  <c r="W224" i="1" s="1"/>
  <c r="X210" i="1"/>
  <c r="Y210" i="1"/>
  <c r="Z210" i="1"/>
  <c r="Z211" i="1" s="1"/>
  <c r="Z224" i="1" s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L207" i="1"/>
  <c r="M207" i="1"/>
  <c r="N207" i="1"/>
  <c r="O207" i="1"/>
  <c r="P207" i="1"/>
  <c r="P211" i="1" s="1"/>
  <c r="P224" i="1" s="1"/>
  <c r="Q207" i="1"/>
  <c r="R207" i="1"/>
  <c r="S207" i="1"/>
  <c r="T207" i="1"/>
  <c r="T211" i="1" s="1"/>
  <c r="T224" i="1" s="1"/>
  <c r="U207" i="1"/>
  <c r="V207" i="1"/>
  <c r="V211" i="1" s="1"/>
  <c r="V224" i="1" s="1"/>
  <c r="W207" i="1"/>
  <c r="X207" i="1"/>
  <c r="Y207" i="1"/>
  <c r="Y211" i="1" s="1"/>
  <c r="Y224" i="1" s="1"/>
  <c r="Z207" i="1"/>
  <c r="AA207" i="1"/>
  <c r="AA211" i="1" s="1"/>
  <c r="AA224" i="1" s="1"/>
  <c r="AB207" i="1"/>
  <c r="AC207" i="1"/>
  <c r="AD207" i="1"/>
  <c r="AD211" i="1"/>
  <c r="AD224" i="1" s="1"/>
  <c r="AE207" i="1"/>
  <c r="AF207" i="1"/>
  <c r="AF211" i="1" s="1"/>
  <c r="AF224" i="1" s="1"/>
  <c r="AF225" i="1" s="1"/>
  <c r="AG207" i="1"/>
  <c r="AH207" i="1"/>
  <c r="AI207" i="1"/>
  <c r="AI211" i="1" s="1"/>
  <c r="AI224" i="1" s="1"/>
  <c r="AJ207" i="1"/>
  <c r="AK207" i="1"/>
  <c r="AL207" i="1"/>
  <c r="AL211" i="1" s="1"/>
  <c r="AL224" i="1" s="1"/>
  <c r="AL230" i="1"/>
  <c r="AH211" i="1"/>
  <c r="AH224" i="1" s="1"/>
  <c r="AE211" i="1"/>
  <c r="AE224" i="1"/>
  <c r="O211" i="1"/>
  <c r="O224" i="1"/>
  <c r="S211" i="1"/>
  <c r="S224" i="1"/>
  <c r="AG211" i="1"/>
  <c r="AG224" i="1"/>
  <c r="Z230" i="1"/>
  <c r="J230" i="1"/>
  <c r="R211" i="1"/>
  <c r="R224" i="1" s="1"/>
  <c r="AF230" i="1"/>
  <c r="AK211" i="1"/>
  <c r="AC211" i="1"/>
  <c r="AC224" i="1"/>
  <c r="U211" i="1"/>
  <c r="U224" i="1"/>
  <c r="M211" i="1"/>
  <c r="M224" i="1" s="1"/>
  <c r="Y230" i="1"/>
  <c r="AJ211" i="1"/>
  <c r="AJ224" i="1" s="1"/>
  <c r="AB211" i="1"/>
  <c r="AB224" i="1" s="1"/>
  <c r="X211" i="1"/>
  <c r="X224" i="1" s="1"/>
  <c r="L211" i="1"/>
  <c r="L224" i="1" s="1"/>
  <c r="T230" i="1"/>
  <c r="L201" i="1"/>
  <c r="M201" i="1"/>
  <c r="M202" i="1" s="1"/>
  <c r="N201" i="1"/>
  <c r="O201" i="1"/>
  <c r="P201" i="1"/>
  <c r="Q201" i="1"/>
  <c r="R201" i="1"/>
  <c r="S201" i="1"/>
  <c r="T201" i="1"/>
  <c r="U201" i="1"/>
  <c r="U202" i="1" s="1"/>
  <c r="V201" i="1"/>
  <c r="W201" i="1"/>
  <c r="X201" i="1"/>
  <c r="Y201" i="1"/>
  <c r="Y202" i="1" s="1"/>
  <c r="Z201" i="1"/>
  <c r="AA201" i="1"/>
  <c r="AA202" i="1" s="1"/>
  <c r="AB201" i="1"/>
  <c r="AC201" i="1"/>
  <c r="AD201" i="1"/>
  <c r="AE201" i="1"/>
  <c r="AE202" i="1" s="1"/>
  <c r="AF201" i="1"/>
  <c r="AG201" i="1"/>
  <c r="AH201" i="1"/>
  <c r="AI201" i="1"/>
  <c r="AJ201" i="1"/>
  <c r="AK201" i="1"/>
  <c r="AL201" i="1"/>
  <c r="L198" i="1"/>
  <c r="L202" i="1" s="1"/>
  <c r="L222" i="1" s="1"/>
  <c r="M198" i="1"/>
  <c r="N198" i="1"/>
  <c r="O198" i="1"/>
  <c r="P198" i="1"/>
  <c r="P202" i="1" s="1"/>
  <c r="P222" i="1" s="1"/>
  <c r="Q198" i="1"/>
  <c r="R198" i="1"/>
  <c r="R202" i="1" s="1"/>
  <c r="S198" i="1"/>
  <c r="T198" i="1"/>
  <c r="U198" i="1"/>
  <c r="V198" i="1"/>
  <c r="V202" i="1" s="1"/>
  <c r="W198" i="1"/>
  <c r="X198" i="1"/>
  <c r="X202" i="1" s="1"/>
  <c r="Y198" i="1"/>
  <c r="Z198" i="1"/>
  <c r="AA198" i="1"/>
  <c r="AB198" i="1"/>
  <c r="AC198" i="1"/>
  <c r="AD198" i="1"/>
  <c r="AD202" i="1" s="1"/>
  <c r="AE198" i="1"/>
  <c r="AF198" i="1"/>
  <c r="AG198" i="1"/>
  <c r="AG202" i="1" s="1"/>
  <c r="AH198" i="1"/>
  <c r="AH202" i="1" s="1"/>
  <c r="AI198" i="1"/>
  <c r="AJ198" i="1"/>
  <c r="AK198" i="1"/>
  <c r="AL198" i="1"/>
  <c r="L192" i="1"/>
  <c r="M192" i="1"/>
  <c r="M193" i="1" s="1"/>
  <c r="M222" i="1" s="1"/>
  <c r="M225" i="1" s="1"/>
  <c r="N192" i="1"/>
  <c r="O192" i="1"/>
  <c r="P192" i="1"/>
  <c r="Q192" i="1"/>
  <c r="R192" i="1"/>
  <c r="S192" i="1"/>
  <c r="T192" i="1"/>
  <c r="U192" i="1"/>
  <c r="V192" i="1"/>
  <c r="W192" i="1"/>
  <c r="X192" i="1"/>
  <c r="Y192" i="1"/>
  <c r="Y193" i="1" s="1"/>
  <c r="Y222" i="1" s="1"/>
  <c r="Y225" i="1" s="1"/>
  <c r="Z192" i="1"/>
  <c r="AA192" i="1"/>
  <c r="AA193" i="1" s="1"/>
  <c r="AA222" i="1" s="1"/>
  <c r="AA225" i="1" s="1"/>
  <c r="AB192" i="1"/>
  <c r="AC192" i="1"/>
  <c r="AD192" i="1"/>
  <c r="AE192" i="1"/>
  <c r="AE193" i="1" s="1"/>
  <c r="AE222" i="1" s="1"/>
  <c r="AE225" i="1" s="1"/>
  <c r="AF192" i="1"/>
  <c r="AG192" i="1"/>
  <c r="AH192" i="1"/>
  <c r="AI192" i="1"/>
  <c r="AJ192" i="1"/>
  <c r="AK192" i="1"/>
  <c r="AK193" i="1" s="1"/>
  <c r="AK222" i="1" s="1"/>
  <c r="AK225" i="1" s="1"/>
  <c r="AL192" i="1"/>
  <c r="L189" i="1"/>
  <c r="M189" i="1"/>
  <c r="N189" i="1"/>
  <c r="O189" i="1"/>
  <c r="O193" i="1" s="1"/>
  <c r="O222" i="1" s="1"/>
  <c r="O225" i="1" s="1"/>
  <c r="P189" i="1"/>
  <c r="Q189" i="1"/>
  <c r="R189" i="1"/>
  <c r="R193" i="1" s="1"/>
  <c r="R222" i="1" s="1"/>
  <c r="S189" i="1"/>
  <c r="T189" i="1"/>
  <c r="U189" i="1"/>
  <c r="V189" i="1"/>
  <c r="V193" i="1" s="1"/>
  <c r="V222" i="1" s="1"/>
  <c r="W189" i="1"/>
  <c r="X189" i="1"/>
  <c r="X193" i="1" s="1"/>
  <c r="X222" i="1" s="1"/>
  <c r="X225" i="1" s="1"/>
  <c r="Y189" i="1"/>
  <c r="Z189" i="1"/>
  <c r="AA189" i="1"/>
  <c r="AB189" i="1"/>
  <c r="AC189" i="1"/>
  <c r="AD189" i="1"/>
  <c r="AE189" i="1"/>
  <c r="AF189" i="1"/>
  <c r="AG189" i="1"/>
  <c r="AH189" i="1"/>
  <c r="AH193" i="1" s="1"/>
  <c r="AH222" i="1" s="1"/>
  <c r="AH225" i="1" s="1"/>
  <c r="AI189" i="1"/>
  <c r="AJ189" i="1"/>
  <c r="AJ193" i="1" s="1"/>
  <c r="AJ222" i="1" s="1"/>
  <c r="AJ225" i="1" s="1"/>
  <c r="AK189" i="1"/>
  <c r="AL189" i="1"/>
  <c r="W202" i="1"/>
  <c r="AG193" i="1"/>
  <c r="AG222" i="1" s="1"/>
  <c r="AG225" i="1" s="1"/>
  <c r="AC193" i="1"/>
  <c r="U193" i="1"/>
  <c r="U222" i="1" s="1"/>
  <c r="U225" i="1" s="1"/>
  <c r="Q193" i="1"/>
  <c r="AK202" i="1"/>
  <c r="AC202" i="1"/>
  <c r="Q202" i="1"/>
  <c r="O202" i="1"/>
  <c r="AF193" i="1"/>
  <c r="P193" i="1"/>
  <c r="Z193" i="1"/>
  <c r="AJ202" i="1"/>
  <c r="AF202" i="1"/>
  <c r="AF222" i="1"/>
  <c r="AB202" i="1"/>
  <c r="T202" i="1"/>
  <c r="AL202" i="1"/>
  <c r="AI193" i="1"/>
  <c r="W193" i="1"/>
  <c r="S193" i="1"/>
  <c r="S222" i="1" s="1"/>
  <c r="S225" i="1" s="1"/>
  <c r="AI202" i="1"/>
  <c r="S202" i="1"/>
  <c r="AL193" i="1"/>
  <c r="AL222" i="1" s="1"/>
  <c r="AD193" i="1"/>
  <c r="N193" i="1"/>
  <c r="AB193" i="1"/>
  <c r="AB222" i="1" s="1"/>
  <c r="AB225" i="1" s="1"/>
  <c r="T193" i="1"/>
  <c r="L193" i="1"/>
  <c r="Z202" i="1"/>
  <c r="N202" i="1"/>
  <c r="AC222" i="1"/>
  <c r="AC225" i="1" s="1"/>
  <c r="AO25" i="4"/>
  <c r="W222" i="1"/>
  <c r="W225" i="1" s="1"/>
  <c r="T222" i="1"/>
  <c r="T225" i="1" s="1"/>
  <c r="Z222" i="1"/>
  <c r="Z225" i="1" s="1"/>
  <c r="Q222" i="1"/>
  <c r="Q225" i="1" s="1"/>
  <c r="N222" i="1"/>
  <c r="N225" i="1" s="1"/>
  <c r="AI222" i="1"/>
  <c r="AI225" i="1" s="1"/>
  <c r="K16" i="1"/>
  <c r="L16" i="1"/>
  <c r="M16" i="1"/>
  <c r="O16" i="1"/>
  <c r="Q16" i="1"/>
  <c r="R16" i="1"/>
  <c r="S16" i="1"/>
  <c r="U16" i="1"/>
  <c r="W16" i="1"/>
  <c r="X16" i="1"/>
  <c r="Y16" i="1"/>
  <c r="AA16" i="1"/>
  <c r="AC16" i="1"/>
  <c r="AD16" i="1"/>
  <c r="AE16" i="1"/>
  <c r="AG16" i="1"/>
  <c r="AI16" i="1"/>
  <c r="AJ16" i="1"/>
  <c r="AK16" i="1"/>
  <c r="G107" i="4"/>
  <c r="G102" i="4"/>
  <c r="G97" i="4"/>
  <c r="G84" i="4"/>
  <c r="G79" i="4"/>
  <c r="G74" i="4"/>
  <c r="G69" i="4"/>
  <c r="AO1" i="4"/>
  <c r="I124" i="4" s="1"/>
  <c r="A1" i="4"/>
  <c r="AO122" i="4"/>
  <c r="AO129" i="4" s="1"/>
  <c r="A1" i="1"/>
  <c r="G107" i="1"/>
  <c r="G102" i="1"/>
  <c r="G97" i="1"/>
  <c r="G84" i="1"/>
  <c r="G79" i="1"/>
  <c r="G74" i="1"/>
  <c r="G69" i="1"/>
  <c r="AO126" i="4"/>
  <c r="L225" i="1" l="1"/>
  <c r="P225" i="1"/>
  <c r="V225" i="1"/>
  <c r="AD222" i="1"/>
  <c r="AD225" i="1" s="1"/>
  <c r="AL225" i="1"/>
  <c r="J224" i="1"/>
  <c r="J225" i="1" s="1"/>
  <c r="I225" i="1"/>
  <c r="R225" i="1"/>
  <c r="AM108" i="4"/>
  <c r="J108" i="4" s="1"/>
  <c r="I116" i="4"/>
  <c r="AO224" i="4"/>
  <c r="I231" i="4"/>
  <c r="AO216" i="4"/>
  <c r="I15" i="4"/>
  <c r="I150" i="4"/>
  <c r="AO145" i="4"/>
  <c r="I244" i="4"/>
  <c r="AO137" i="4"/>
  <c r="I68" i="4"/>
  <c r="AO223" i="4"/>
  <c r="I181" i="4"/>
  <c r="I123" i="4"/>
  <c r="AO130" i="4"/>
  <c r="AO207" i="4"/>
  <c r="AO160" i="4"/>
  <c r="I117" i="4"/>
  <c r="I194" i="4"/>
  <c r="I193" i="4"/>
  <c r="I112" i="4"/>
  <c r="AO151" i="4"/>
  <c r="I239" i="4"/>
  <c r="AO12" i="4"/>
  <c r="I3" i="4"/>
  <c r="I229" i="4"/>
  <c r="AO132" i="4"/>
  <c r="I54" i="4"/>
  <c r="I139" i="4"/>
  <c r="AO218" i="4"/>
  <c r="I192" i="4"/>
  <c r="AO139" i="4"/>
  <c r="AO230" i="4"/>
  <c r="AO189" i="4"/>
  <c r="I53" i="4"/>
  <c r="I130" i="4"/>
  <c r="I129" i="4"/>
  <c r="I48" i="4"/>
  <c r="AO204" i="4"/>
  <c r="I215" i="4"/>
  <c r="AO143" i="4"/>
  <c r="I206" i="4"/>
  <c r="I63" i="4"/>
  <c r="AO11" i="4"/>
  <c r="I52" i="4"/>
  <c r="AO146" i="4"/>
  <c r="I115" i="4"/>
  <c r="AO10" i="4"/>
  <c r="AO222" i="4"/>
  <c r="AO182" i="4"/>
  <c r="I67" i="4"/>
  <c r="I66" i="4"/>
  <c r="I65" i="4"/>
  <c r="I167" i="4"/>
  <c r="AO4" i="4"/>
  <c r="I109" i="4"/>
  <c r="I214" i="4"/>
  <c r="I186" i="4"/>
  <c r="I36" i="4"/>
  <c r="AO227" i="4"/>
  <c r="AO203" i="4"/>
  <c r="AO229" i="4"/>
  <c r="I7" i="4"/>
  <c r="AO148" i="4"/>
  <c r="AO177" i="4"/>
  <c r="AO190" i="4"/>
  <c r="AO199" i="4"/>
  <c r="AO5" i="4"/>
  <c r="I191" i="4"/>
  <c r="I205" i="4"/>
  <c r="I13" i="4"/>
  <c r="I103" i="4"/>
  <c r="I148" i="4"/>
  <c r="I218" i="4"/>
  <c r="I90" i="4"/>
  <c r="I55" i="4"/>
  <c r="I132" i="4"/>
  <c r="I217" i="4"/>
  <c r="I89" i="4"/>
  <c r="I31" i="4"/>
  <c r="I219" i="4"/>
  <c r="I144" i="4"/>
  <c r="I72" i="4"/>
  <c r="I4" i="4"/>
  <c r="AO178" i="4"/>
  <c r="AO171" i="4"/>
  <c r="AO138" i="4"/>
  <c r="AO153" i="4"/>
  <c r="AO147" i="4"/>
  <c r="AO3" i="4"/>
  <c r="AO175" i="4"/>
  <c r="AO140" i="4"/>
  <c r="AO176" i="4"/>
  <c r="AO197" i="4"/>
  <c r="AO212" i="4"/>
  <c r="AO133" i="4"/>
  <c r="I87" i="4"/>
  <c r="I86" i="4"/>
  <c r="I189" i="4"/>
  <c r="I125" i="4"/>
  <c r="I61" i="4"/>
  <c r="I75" i="4"/>
  <c r="I11" i="4"/>
  <c r="I47" i="4"/>
  <c r="I22" i="4"/>
  <c r="I84" i="4"/>
  <c r="I131" i="4"/>
  <c r="I202" i="4"/>
  <c r="I138" i="4"/>
  <c r="I74" i="4"/>
  <c r="I10" i="4"/>
  <c r="I238" i="4"/>
  <c r="I245" i="4"/>
  <c r="I76" i="4"/>
  <c r="I147" i="4"/>
  <c r="I201" i="4"/>
  <c r="I137" i="4"/>
  <c r="I73" i="4"/>
  <c r="I9" i="4"/>
  <c r="I190" i="4"/>
  <c r="I140" i="4"/>
  <c r="I163" i="4"/>
  <c r="I200" i="4"/>
  <c r="I128" i="4"/>
  <c r="I56" i="4"/>
  <c r="I168" i="4"/>
  <c r="I39" i="4"/>
  <c r="I45" i="4"/>
  <c r="I228" i="4"/>
  <c r="I122" i="4"/>
  <c r="I183" i="4"/>
  <c r="I220" i="4"/>
  <c r="I121" i="4"/>
  <c r="I57" i="4"/>
  <c r="I199" i="4"/>
  <c r="I118" i="4"/>
  <c r="I92" i="4"/>
  <c r="I107" i="4"/>
  <c r="I184" i="4"/>
  <c r="AO202" i="4"/>
  <c r="AO226" i="4"/>
  <c r="AO9" i="4"/>
  <c r="AO225" i="4"/>
  <c r="AO208" i="4"/>
  <c r="AO8" i="4"/>
  <c r="AO184" i="4"/>
  <c r="AO214" i="4"/>
  <c r="AO194" i="4"/>
  <c r="AO144" i="4"/>
  <c r="AO150" i="4" s="1"/>
  <c r="AO166" i="4"/>
  <c r="AO188" i="4"/>
  <c r="AO13" i="4"/>
  <c r="I230" i="4"/>
  <c r="I237" i="4"/>
  <c r="I165" i="4"/>
  <c r="I101" i="4"/>
  <c r="I37" i="4"/>
  <c r="I51" i="4"/>
  <c r="I175" i="4"/>
  <c r="I182" i="4"/>
  <c r="I212" i="4"/>
  <c r="I12" i="4"/>
  <c r="I242" i="4"/>
  <c r="I178" i="4"/>
  <c r="I114" i="4"/>
  <c r="I50" i="4"/>
  <c r="I151" i="4"/>
  <c r="I134" i="4"/>
  <c r="I204" i="4"/>
  <c r="I20" i="4"/>
  <c r="I241" i="4"/>
  <c r="I177" i="4"/>
  <c r="I113" i="4"/>
  <c r="I49" i="4"/>
  <c r="I159" i="4"/>
  <c r="I70" i="4"/>
  <c r="I60" i="4"/>
  <c r="I240" i="4"/>
  <c r="I176" i="4"/>
  <c r="I96" i="4"/>
  <c r="I32" i="4"/>
  <c r="AO220" i="4"/>
  <c r="I30" i="4"/>
  <c r="I59" i="4"/>
  <c r="I44" i="4"/>
  <c r="I58" i="4"/>
  <c r="I99" i="4"/>
  <c r="I40" i="4"/>
  <c r="AO186" i="4"/>
  <c r="AO200" i="4"/>
  <c r="AO206" i="4"/>
  <c r="AO131" i="4"/>
  <c r="AO181" i="4"/>
  <c r="AO172" i="4"/>
  <c r="I198" i="4"/>
  <c r="I221" i="4"/>
  <c r="I157" i="4"/>
  <c r="I93" i="4"/>
  <c r="I29" i="4"/>
  <c r="I43" i="4"/>
  <c r="I143" i="4"/>
  <c r="I158" i="4"/>
  <c r="I188" i="4"/>
  <c r="I227" i="4"/>
  <c r="I234" i="4"/>
  <c r="I170" i="4"/>
  <c r="I106" i="4"/>
  <c r="I42" i="4"/>
  <c r="I127" i="4"/>
  <c r="I102" i="4"/>
  <c r="I180" i="4"/>
  <c r="I235" i="4"/>
  <c r="I233" i="4"/>
  <c r="I169" i="4"/>
  <c r="I105" i="4"/>
  <c r="I41" i="4"/>
  <c r="I111" i="4"/>
  <c r="I14" i="4"/>
  <c r="I28" i="4"/>
  <c r="I232" i="4"/>
  <c r="I160" i="4"/>
  <c r="I88" i="4"/>
  <c r="I24" i="4"/>
  <c r="I5" i="4"/>
  <c r="AO155" i="4"/>
  <c r="AO195" i="4"/>
  <c r="AO193" i="4"/>
  <c r="AO192" i="4"/>
  <c r="AO187" i="4"/>
  <c r="AO152" i="4"/>
  <c r="AO198" i="4"/>
  <c r="AO6" i="4"/>
  <c r="AO215" i="4"/>
  <c r="AO221" i="4"/>
  <c r="AO134" i="4"/>
  <c r="AO165" i="4"/>
  <c r="I223" i="4"/>
  <c r="I174" i="4"/>
  <c r="I213" i="4"/>
  <c r="I149" i="4"/>
  <c r="I85" i="4"/>
  <c r="I21" i="4"/>
  <c r="I35" i="4"/>
  <c r="I135" i="4"/>
  <c r="I126" i="4"/>
  <c r="I164" i="4"/>
  <c r="I203" i="4"/>
  <c r="I226" i="4"/>
  <c r="I162" i="4"/>
  <c r="I98" i="4"/>
  <c r="I34" i="4"/>
  <c r="I95" i="4"/>
  <c r="I78" i="4"/>
  <c r="I156" i="4"/>
  <c r="I211" i="4"/>
  <c r="I225" i="4"/>
  <c r="I161" i="4"/>
  <c r="I97" i="4"/>
  <c r="I33" i="4"/>
  <c r="I79" i="4"/>
  <c r="I236" i="4"/>
  <c r="I243" i="4"/>
  <c r="I224" i="4"/>
  <c r="I152" i="4"/>
  <c r="I80" i="4"/>
  <c r="I8" i="4"/>
  <c r="AO211" i="4"/>
  <c r="AO196" i="4"/>
  <c r="I173" i="4"/>
  <c r="I207" i="4"/>
  <c r="I91" i="4"/>
  <c r="I166" i="4"/>
  <c r="I185" i="4"/>
  <c r="I104" i="4"/>
  <c r="AO209" i="4"/>
  <c r="AO168" i="4"/>
  <c r="AO14" i="4"/>
  <c r="AO142" i="4"/>
  <c r="AO217" i="4"/>
  <c r="AO185" i="4"/>
  <c r="AO156" i="4"/>
  <c r="AO136" i="4"/>
  <c r="AO219" i="4"/>
  <c r="AO213" i="4"/>
  <c r="AO149" i="4"/>
  <c r="I142" i="4"/>
  <c r="I141" i="4"/>
  <c r="I77" i="4"/>
  <c r="I27" i="4"/>
  <c r="I94" i="4"/>
  <c r="I179" i="4"/>
  <c r="I154" i="4"/>
  <c r="I26" i="4"/>
  <c r="I46" i="4"/>
  <c r="I195" i="4"/>
  <c r="I153" i="4"/>
  <c r="I25" i="4"/>
  <c r="I196" i="4"/>
  <c r="I216" i="4"/>
  <c r="I120" i="4"/>
  <c r="I6" i="4"/>
  <c r="AO201" i="4"/>
  <c r="AO210" i="4"/>
  <c r="AO154" i="4"/>
  <c r="AO169" i="4"/>
  <c r="AO179" i="4"/>
  <c r="AO7" i="4"/>
  <c r="AO183" i="4"/>
  <c r="AO180" i="4"/>
  <c r="AO191" i="4"/>
  <c r="AO205" i="4"/>
  <c r="AO228" i="4"/>
  <c r="AO141" i="4"/>
  <c r="I119" i="4"/>
  <c r="I110" i="4"/>
  <c r="I197" i="4"/>
  <c r="I133" i="4"/>
  <c r="I69" i="4"/>
  <c r="I83" i="4"/>
  <c r="I19" i="4"/>
  <c r="I71" i="4"/>
  <c r="I62" i="4"/>
  <c r="I108" i="4"/>
  <c r="I155" i="4"/>
  <c r="I210" i="4"/>
  <c r="I146" i="4"/>
  <c r="I82" i="4"/>
  <c r="I18" i="4"/>
  <c r="I23" i="4"/>
  <c r="I38" i="4"/>
  <c r="I100" i="4"/>
  <c r="I171" i="4"/>
  <c r="I209" i="4"/>
  <c r="I145" i="4"/>
  <c r="I81" i="4"/>
  <c r="I17" i="4"/>
  <c r="I222" i="4"/>
  <c r="I172" i="4"/>
  <c r="I187" i="4"/>
  <c r="I208" i="4"/>
  <c r="I136" i="4"/>
  <c r="I64" i="4"/>
  <c r="AO174" i="4" l="1"/>
  <c r="AO16" i="4"/>
  <c r="I16" i="4"/>
  <c r="AO13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</author>
    <author>cdsec</author>
    <author>Usuario</author>
  </authors>
  <commentList>
    <comment ref="C35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35" authorId="1" shapeId="0" xr:uid="{00000000-0006-0000-0000-000002000000}">
      <text>
        <r>
          <rPr>
            <sz val="18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130" authorId="0" shapeId="0" xr:uid="{00000000-0006-0000-0000-000003000000}">
      <text>
        <r>
          <rPr>
            <sz val="12"/>
            <color indexed="81"/>
            <rFont val="Tahoma"/>
            <family val="2"/>
          </rPr>
          <t>Número de jornadas completas de ausencia o baja del personal de la Biblioteca durante los cuales el trabajador ausente no haya sido sustituido por personal interino ( excluyendo el uso de vacaciones, días de libre disposición, día del patrón, puentes legalmente reconocidos en el calendario laboral y días de cursos de formación con horario no recuperable). Solicitar el dato al servicio de personal del centro.</t>
        </r>
      </text>
    </comment>
    <comment ref="AO181" authorId="2" shapeId="0" xr:uid="{00000000-0006-0000-0000-000004000000}">
      <text>
        <r>
          <rPr>
            <b/>
            <sz val="9"/>
            <color indexed="81"/>
            <rFont val="Tahoma"/>
            <family val="2"/>
          </rPr>
          <t>No todos los préstamos se realizan en la biblioteca seleccionada.</t>
        </r>
      </text>
    </comment>
    <comment ref="AO184" authorId="2" shapeId="0" xr:uid="{00000000-0006-0000-0000-000005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La diferencia entre los préstamos por tipo de usuario y tipo de ejemplar (solo en datos por biblioteca) se debe a que los usuarios se clasifican por centro de pertenenecia, mientras los tipos de ejemplar se clasifican por centro de ubicación del ejemplar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</author>
    <author>cdsec</author>
  </authors>
  <commentList>
    <comment ref="C35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35" authorId="1" shapeId="0" xr:uid="{00000000-0006-0000-0100-000002000000}">
      <text>
        <r>
          <rPr>
            <sz val="18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130" authorId="0" shapeId="0" xr:uid="{00000000-0006-0000-0100-000003000000}">
      <text>
        <r>
          <rPr>
            <sz val="12"/>
            <color indexed="81"/>
            <rFont val="Tahoma"/>
            <family val="2"/>
          </rPr>
          <t>Número de jornadas completas de ausencia o baja del personal de la Biblioteca durante los cuales el trabajador ausente no haya sido sustituido por personal interino ( excluyendo el uso de vacaciones, días de libre disposición, día del patrón, puentes legalmente reconocidos en el calendario laboral y días de cursos de formación con horario no recuperable). Solicitar el dato al servicio de personal del centro.</t>
        </r>
      </text>
    </comment>
  </commentList>
</comments>
</file>

<file path=xl/sharedStrings.xml><?xml version="1.0" encoding="utf-8"?>
<sst xmlns="http://schemas.openxmlformats.org/spreadsheetml/2006/main" count="1010" uniqueCount="369">
  <si>
    <t>BBA</t>
  </si>
  <si>
    <t>BIO</t>
  </si>
  <si>
    <t>BYD</t>
  </si>
  <si>
    <t>CEE</t>
  </si>
  <si>
    <t>FIS</t>
  </si>
  <si>
    <t>GEO</t>
  </si>
  <si>
    <t>INF</t>
  </si>
  <si>
    <t>MAT</t>
  </si>
  <si>
    <t>CPS</t>
  </si>
  <si>
    <t>QUI</t>
  </si>
  <si>
    <t>DER</t>
  </si>
  <si>
    <t>EDU</t>
  </si>
  <si>
    <t>FAR</t>
  </si>
  <si>
    <t>FLL</t>
  </si>
  <si>
    <t>FLS</t>
  </si>
  <si>
    <t>GHI</t>
  </si>
  <si>
    <t>FDI</t>
  </si>
  <si>
    <t>MED</t>
  </si>
  <si>
    <t>ODO</t>
  </si>
  <si>
    <t>PSI</t>
  </si>
  <si>
    <t>VET</t>
  </si>
  <si>
    <t>ENF</t>
  </si>
  <si>
    <t>EST</t>
  </si>
  <si>
    <t>EMP</t>
  </si>
  <si>
    <t>OPT</t>
  </si>
  <si>
    <t>TRS</t>
  </si>
  <si>
    <t>BHI</t>
  </si>
  <si>
    <t>TES</t>
  </si>
  <si>
    <t>SEC</t>
  </si>
  <si>
    <t>BUC</t>
  </si>
  <si>
    <t>USUARIOS</t>
  </si>
  <si>
    <t>1.1.</t>
  </si>
  <si>
    <t>USUARIOS POTENCIALES</t>
  </si>
  <si>
    <t>1.1.1.</t>
  </si>
  <si>
    <t>PROFESORES E INVESTIGADORES</t>
  </si>
  <si>
    <t>DEDICACIÓN COMPLETA</t>
  </si>
  <si>
    <t>DEDICACIÓN PARCIAL</t>
  </si>
  <si>
    <t>TOTAL PDI</t>
  </si>
  <si>
    <t>1.1.1.1</t>
  </si>
  <si>
    <t>PERSONAL INVESTIGADOR</t>
  </si>
  <si>
    <t>1.1.2.</t>
  </si>
  <si>
    <t>ALUMNOS MATRICULADOS</t>
  </si>
  <si>
    <t>Grado</t>
  </si>
  <si>
    <t>3er CICLO</t>
  </si>
  <si>
    <t>MASTER</t>
  </si>
  <si>
    <t>TOTAL ALUMNOS</t>
  </si>
  <si>
    <t>1.1.3.</t>
  </si>
  <si>
    <t>ALUMNOS DE CENTROS ADSCRITOS, TÍTULOS PROPIOS, ETC</t>
  </si>
  <si>
    <t>1.1.4</t>
  </si>
  <si>
    <t>PAS</t>
  </si>
  <si>
    <t>1.1.5.</t>
  </si>
  <si>
    <t>USUARIOS EXTERNOS</t>
  </si>
  <si>
    <t>TOTAL USUARIOS POTENCIALES (1.1.1 + 1.1.2 + 1.1.3)</t>
  </si>
  <si>
    <t>1.2.</t>
  </si>
  <si>
    <t>USUARIOS  = Nº DE ENTRADAS / 2</t>
  </si>
  <si>
    <t>HORARIO</t>
  </si>
  <si>
    <t>2.1.</t>
  </si>
  <si>
    <t>Nº DE DÍAS ABIERTO ANUALMENTE</t>
  </si>
  <si>
    <t>2.2.</t>
  </si>
  <si>
    <t>Nº DE HORAS ABIERTO SEMANALMENTE</t>
  </si>
  <si>
    <t>INSTALACIONES</t>
  </si>
  <si>
    <t>3.1.</t>
  </si>
  <si>
    <t>SUPERFICIES  ÚTILES EN m2</t>
  </si>
  <si>
    <t>SALAS DE LECTURA</t>
  </si>
  <si>
    <t>SALAS DE REVISTAS</t>
  </si>
  <si>
    <t>DEPÓSITO</t>
  </si>
  <si>
    <t>DESPACHOS</t>
  </si>
  <si>
    <t>OTROS</t>
  </si>
  <si>
    <t>TOTAL SUPERFICIE</t>
  </si>
  <si>
    <t>3.2.</t>
  </si>
  <si>
    <t>ESTANTERÍAS (m. lineales)</t>
  </si>
  <si>
    <t>ESTANTERÍAS EN DEPÓSITO</t>
  </si>
  <si>
    <t>ESTANTERÍAS EN LIBRE ACCESO</t>
  </si>
  <si>
    <t>TOTAL ESTANTERÍAS</t>
  </si>
  <si>
    <t>3.3.</t>
  </si>
  <si>
    <t>PUESTOS DE LECTURA</t>
  </si>
  <si>
    <t>SALAS GENERAL</t>
  </si>
  <si>
    <t>REVISTAS E INVESTIGACIÓN</t>
  </si>
  <si>
    <t>PUESTOS DE TRABAJO EN GRUPO</t>
  </si>
  <si>
    <t>PUESTOS SALAS DE FORMACIÓN</t>
  </si>
  <si>
    <t>TOTAL PUESTOS DE LECTURA</t>
  </si>
  <si>
    <t>3.4</t>
  </si>
  <si>
    <t>PUNTOS DE ATENCIÓN PERMANENTE</t>
  </si>
  <si>
    <t>TURNO DE MAÑANA</t>
  </si>
  <si>
    <t>TURNO DE TARDE</t>
  </si>
  <si>
    <t>EQUIPAMIENTO</t>
  </si>
  <si>
    <t>4.1</t>
  </si>
  <si>
    <t>MATERIAL INVENTARIABLE</t>
  </si>
  <si>
    <t>LECTOR MICROFORMAS</t>
  </si>
  <si>
    <t>CONTROL ANTIRROBO</t>
  </si>
  <si>
    <t>FAXES</t>
  </si>
  <si>
    <t>FOTOCOPIADORAS</t>
  </si>
  <si>
    <t>PROYECTORES</t>
  </si>
  <si>
    <t>VíDEO o DVD</t>
  </si>
  <si>
    <t>EQUIPOS DE MÚSICA</t>
  </si>
  <si>
    <t>TV</t>
  </si>
  <si>
    <t>AUTOPRÉSTAMOS</t>
  </si>
  <si>
    <t>4.2</t>
  </si>
  <si>
    <t>MATERIAL INFORMÁTICO</t>
  </si>
  <si>
    <t>4.2.3.</t>
  </si>
  <si>
    <t>ORDENADORES</t>
  </si>
  <si>
    <t>GESTIÓN INTERNA</t>
  </si>
  <si>
    <t>PRÉSTAMO</t>
  </si>
  <si>
    <t>INFORMACIÓN</t>
  </si>
  <si>
    <t>WEB OPAC</t>
  </si>
  <si>
    <t>CONSULTA PÚBLICA, CD-ROM, INTERNET</t>
  </si>
  <si>
    <t>ORDENADORES PORTÁTILES</t>
  </si>
  <si>
    <t>TOTAL ORDENADORES</t>
  </si>
  <si>
    <t>4.2.4</t>
  </si>
  <si>
    <t>IMPRESORAS</t>
  </si>
  <si>
    <t>GESTIÓN</t>
  </si>
  <si>
    <t xml:space="preserve">PÚBLICO </t>
  </si>
  <si>
    <t>TOTAL IMPRESORAS</t>
  </si>
  <si>
    <t>4.2.5.</t>
  </si>
  <si>
    <t>LECTORES ÓPTICOS C. BARRAS</t>
  </si>
  <si>
    <t>LÁPIZ ÓPTICO</t>
  </si>
  <si>
    <t>PISTOLA ÓPTICA</t>
  </si>
  <si>
    <t>TOTAL LECTORES OPT. COD. BARRAS</t>
  </si>
  <si>
    <t>4.2.8.</t>
  </si>
  <si>
    <t>ESCÁNERES</t>
  </si>
  <si>
    <t>USO PÚBLICO</t>
  </si>
  <si>
    <t>TOTAL ESCÁNERES</t>
  </si>
  <si>
    <t>GESTIÓN INTERNA OTROS</t>
  </si>
  <si>
    <t>USO PÚBLICO OTROS</t>
  </si>
  <si>
    <t>TOTAL OTROS</t>
  </si>
  <si>
    <t>PRESUPUESTO</t>
  </si>
  <si>
    <t>5.1.</t>
  </si>
  <si>
    <t>COMPRA MONOGRAFÍAS</t>
  </si>
  <si>
    <t>PRESUPUESTO BIBLIOTECA</t>
  </si>
  <si>
    <t>PRESUPUESTO DEPARTAMENTOS</t>
  </si>
  <si>
    <t>GESTIONADO POR LA BIBLIOTECA</t>
  </si>
  <si>
    <t>GESTIONADO POR DEPARTAMENTOS</t>
  </si>
  <si>
    <t>SUBVENCIONES EXTERNAS A LA UCM</t>
  </si>
  <si>
    <t>5.2.</t>
  </si>
  <si>
    <t>SUSCRIPCIONES A PUBLICACIONES PERIÓDICAS EN PAPEL</t>
  </si>
  <si>
    <t>5.3.</t>
  </si>
  <si>
    <t>MATERIAL NO LIBRARIO</t>
  </si>
  <si>
    <t>5.4.</t>
  </si>
  <si>
    <t>ENCUADERNACIÓN RESTAURACIÓN</t>
  </si>
  <si>
    <t>5.5.</t>
  </si>
  <si>
    <t>5.6.</t>
  </si>
  <si>
    <t>MATERIAL OFICINA</t>
  </si>
  <si>
    <t>5.7.</t>
  </si>
  <si>
    <t>MOBILIARIO</t>
  </si>
  <si>
    <t>5.8.</t>
  </si>
  <si>
    <t>COMPRA O ACCESO A INFORMACIÓN ELECTRÓNICA</t>
  </si>
  <si>
    <t xml:space="preserve">5.8.1 </t>
  </si>
  <si>
    <t>BASES DE  DATOS EN INSTALACIÓN LOCAL</t>
  </si>
  <si>
    <t>5.8.2</t>
  </si>
  <si>
    <t xml:space="preserve"> BASES DE  DATOS EN LÍNEA</t>
  </si>
  <si>
    <t>5.8.3</t>
  </si>
  <si>
    <t>REVISTAS ELECTRÓNICAS</t>
  </si>
  <si>
    <t>5.8.4</t>
  </si>
  <si>
    <t>LIBROS ELECTRÓNICOS</t>
  </si>
  <si>
    <t>TOTAL GASTO EN INFORMACIÓN ELECTRÓNICA</t>
  </si>
  <si>
    <t>5.9.</t>
  </si>
  <si>
    <t>TOTAL PRESUPUESTO</t>
  </si>
  <si>
    <t>PERSONAL</t>
  </si>
  <si>
    <t>6.1.</t>
  </si>
  <si>
    <t>FUNCIONARIOS/LABORALES MAÑANA O J.P. (MAÑANA)</t>
  </si>
  <si>
    <t>GRUPO A o B (Dir, Subdir o J. Serv.)</t>
  </si>
  <si>
    <t xml:space="preserve">Área Directiva </t>
  </si>
  <si>
    <t>GRUPO B o C orgánicos (JPIE)</t>
  </si>
  <si>
    <t>Área técnica</t>
  </si>
  <si>
    <t>GRUPO C1, C2 o JSP</t>
  </si>
  <si>
    <t>Área auxiliar</t>
  </si>
  <si>
    <t>6.2.</t>
  </si>
  <si>
    <t>FUNCIONARIOS/LABORALES TARDE O J.P. (TARDE)</t>
  </si>
  <si>
    <t>6.3.</t>
  </si>
  <si>
    <t>Becarios</t>
  </si>
  <si>
    <t>Mañana</t>
  </si>
  <si>
    <t>Tarde</t>
  </si>
  <si>
    <t>TOTAL PERSONAL DE PLANTILLA</t>
  </si>
  <si>
    <t>DÍAS DE AUSENCIA O BAJA NO SUSTITUÍDOS (DE PLANTILLA)</t>
  </si>
  <si>
    <t>NÚMERO DE DÍAS</t>
  </si>
  <si>
    <t>FONDO BIBLIOGRÁFICO</t>
  </si>
  <si>
    <t>LIBROS</t>
  </si>
  <si>
    <t>7.1.</t>
  </si>
  <si>
    <t>LIBROS INGRESADOS EN EL AÑO</t>
  </si>
  <si>
    <t>COMPRA</t>
  </si>
  <si>
    <t>DONATIVO</t>
  </si>
  <si>
    <t>CANJE</t>
  </si>
  <si>
    <t>SIN ESPECIFICAR</t>
  </si>
  <si>
    <t>LIBROS INGRESADOS</t>
  </si>
  <si>
    <t>7.2.</t>
  </si>
  <si>
    <t>LIBROS POR SIGLO DE EDICIÓN</t>
  </si>
  <si>
    <t>XV</t>
  </si>
  <si>
    <t>XVI</t>
  </si>
  <si>
    <t>XVII</t>
  </si>
  <si>
    <t>XVIII</t>
  </si>
  <si>
    <t>XIX</t>
  </si>
  <si>
    <t>XX</t>
  </si>
  <si>
    <t>XXI</t>
  </si>
  <si>
    <t>Fecha desconocida</t>
  </si>
  <si>
    <t>TOTAL LIBROS IMPRESOS (incluidos en catálogo)</t>
  </si>
  <si>
    <t>Ejemplares</t>
  </si>
  <si>
    <t>7.3.</t>
  </si>
  <si>
    <t>Archivos de ordenador</t>
  </si>
  <si>
    <t>Artículos</t>
  </si>
  <si>
    <t>Audiovisuales</t>
  </si>
  <si>
    <t>Juegos</t>
  </si>
  <si>
    <t>Kits</t>
  </si>
  <si>
    <t>Libros</t>
  </si>
  <si>
    <t>Mapas</t>
  </si>
  <si>
    <t>Materiales de archivo</t>
  </si>
  <si>
    <t>Multimedia</t>
  </si>
  <si>
    <t>Publicaciónes periódicas</t>
  </si>
  <si>
    <t>Otros</t>
  </si>
  <si>
    <t>8.5</t>
  </si>
  <si>
    <t>PENDIENTES DE CATALOGACIÓN</t>
  </si>
  <si>
    <t>PENDIENTES DE CATALOGAR EN BIBLIOTECA</t>
  </si>
  <si>
    <t>PENDIENTES DE CATALOGAR EN DTOS</t>
  </si>
  <si>
    <t>TOTAL PENDIENTES CATALOGAR</t>
  </si>
  <si>
    <t>TOTAL COLECCIONES DE PUBLICACIONES PERIÓDICAS EN PAPEL</t>
  </si>
  <si>
    <t>L.A.</t>
  </si>
  <si>
    <t>11.3.</t>
  </si>
  <si>
    <t>VOLUMENES EN LIBRE ACCESO</t>
  </si>
  <si>
    <t xml:space="preserve">12.2. </t>
  </si>
  <si>
    <t>PRÉSTAMO MANUAL DE DISPOSITIVOS</t>
  </si>
  <si>
    <t>SALAS, MESAS DE TRABAJO</t>
  </si>
  <si>
    <t>12.3.</t>
  </si>
  <si>
    <t>CARNÉS VIGENTES (CURSO ACADÉMICO)</t>
  </si>
  <si>
    <t>VISITANTES EVENTUALES</t>
  </si>
  <si>
    <t>VISITANTES HABITUALES</t>
  </si>
  <si>
    <t>ALUMNOS DOBLE MATRÍCULA</t>
  </si>
  <si>
    <t>ALUMNOS</t>
  </si>
  <si>
    <t xml:space="preserve">INVEST. </t>
  </si>
  <si>
    <t>PROFESORES</t>
  </si>
  <si>
    <t>DEPARTAMENTOS</t>
  </si>
  <si>
    <t>PASAPORTE MADROÑO</t>
  </si>
  <si>
    <t xml:space="preserve">CARNÉS </t>
  </si>
  <si>
    <t>12.4.</t>
  </si>
  <si>
    <t xml:space="preserve"> PRÉSTAMO AUTOMATIZADO</t>
  </si>
  <si>
    <t>POR TIPO DE USUARIO</t>
  </si>
  <si>
    <t>VISITANTES (0)</t>
  </si>
  <si>
    <t>USUARIO NO UCM (1)</t>
  </si>
  <si>
    <t>ESTUDIANTE UCM GRADO (2)</t>
  </si>
  <si>
    <t>INVESTIGADORES</t>
  </si>
  <si>
    <t>DOBLE GRADO, ESTUDIANTES OIPD, MASTER, PAS (3)</t>
  </si>
  <si>
    <t>INVESTIGADORES OIPD, DOCTORADO, INVESTIGADORES, PROFESORES (4)</t>
  </si>
  <si>
    <t>DEPARTAMENTOS, PROY. AYUDA INVESTIGACIÓN (5)</t>
  </si>
  <si>
    <t>PRESTAMOS</t>
  </si>
  <si>
    <t>PRÉSTAMO NORMAL</t>
  </si>
  <si>
    <t>MATERIAL DOCUMENTAL</t>
  </si>
  <si>
    <t>MATERIAL NO DOCUMENTAL</t>
  </si>
  <si>
    <t>TOTAL</t>
  </si>
  <si>
    <t>PRÉSTAMO INTERBIBLIOTECARIO</t>
  </si>
  <si>
    <t>13.1.</t>
  </si>
  <si>
    <t xml:space="preserve"> TÍTULOS SOLICITADOS A OTRAS BIBLIOTECAS</t>
  </si>
  <si>
    <t>13.1.1</t>
  </si>
  <si>
    <t>ARTÍCULOS SOLICITADOS</t>
  </si>
  <si>
    <t>ESPAÑA</t>
  </si>
  <si>
    <t>INTERCENTROS UCM</t>
  </si>
  <si>
    <t>CONSEGUIDOS</t>
  </si>
  <si>
    <t>NO CONSEGUIDOS</t>
  </si>
  <si>
    <t>OTRAS</t>
  </si>
  <si>
    <t>ARTÍCULOS SOLICITADOS. ESPAÑA</t>
  </si>
  <si>
    <t>EXTRANJERO</t>
  </si>
  <si>
    <t>ARTÍCULOS SOLICITADOS. EXTRANJERO</t>
  </si>
  <si>
    <t>TOTAL ARTÍCULOS SOLICITADOS</t>
  </si>
  <si>
    <t>13.1.2</t>
  </si>
  <si>
    <t>LIBROS SOLICITADOS</t>
  </si>
  <si>
    <t>LIBROS SOLICITADOS. ESPAÑA</t>
  </si>
  <si>
    <t>LIBROS SOLICITADOS. EXTRANJERO</t>
  </si>
  <si>
    <t>TOTAL LIBROS SOLICITADOS</t>
  </si>
  <si>
    <t>13.2.</t>
  </si>
  <si>
    <t xml:space="preserve"> TÍTULOS SUMINISTRADOS A OTRAS BIBLIOTECAS</t>
  </si>
  <si>
    <t>13.1.3</t>
  </si>
  <si>
    <t>ARTÍCULOS SUMINISTRADOS</t>
  </si>
  <si>
    <t>SERVIDOS</t>
  </si>
  <si>
    <t>NO SERVIDOS</t>
  </si>
  <si>
    <t>ARTÍCULOS SUMINISTRADOS. ESPAÑA</t>
  </si>
  <si>
    <t>ARTÍCULOS SUMINISTRADOS. EXTRANJERO</t>
  </si>
  <si>
    <t>TOTAL ARTÍCULOS SUMINISTRADOS</t>
  </si>
  <si>
    <t>13.1.4</t>
  </si>
  <si>
    <t>LIBROS SUMINISTRADOS</t>
  </si>
  <si>
    <t>LIBROS SUMINISTRADOS. ESPAÑA</t>
  </si>
  <si>
    <t>LIBROS SUMINISTRADOS. EXTRANJERO</t>
  </si>
  <si>
    <t>TOTAL LIBROS SUMINISTRADOS</t>
  </si>
  <si>
    <t>TOTAL PRÉSTAMO INTERBIBLIOTECARIO INCLUYE INTERCENTROS</t>
  </si>
  <si>
    <t xml:space="preserve">CONSEGUIDOS POR LA BIBLIOTECA </t>
  </si>
  <si>
    <t xml:space="preserve">TOTAL SOLICITADOS POR LA BIBLIOTECA </t>
  </si>
  <si>
    <t>SERVIDOS POR LA BIBLIOTECA</t>
  </si>
  <si>
    <t>TOTAL SOLICITUDES A LA BIBLIOTECA</t>
  </si>
  <si>
    <t>TOTAL TRANSACCIONES PI</t>
  </si>
  <si>
    <t>TOTAL PRÉSTAMO INTERBIBLIOTECARIO (NO INTERCENTROS)</t>
  </si>
  <si>
    <t>DIFUSIÓN DE LA INFORMACIÓN</t>
  </si>
  <si>
    <t>14.1.</t>
  </si>
  <si>
    <t>Nº DE BOLETINES DE ADQUISICIONES</t>
  </si>
  <si>
    <t>14.2.</t>
  </si>
  <si>
    <t xml:space="preserve">Nº DE BOLETINES DE SUMARIOS </t>
  </si>
  <si>
    <t>14.3.</t>
  </si>
  <si>
    <t>GUÍAS</t>
  </si>
  <si>
    <t>14.4.</t>
  </si>
  <si>
    <t>CATÁLOGOS ESPECIALES</t>
  </si>
  <si>
    <t>14.5.</t>
  </si>
  <si>
    <t>Nº DE EXPOSICIONES REALIZADAS</t>
  </si>
  <si>
    <t>14.6.</t>
  </si>
  <si>
    <t>Nº DE DOCUMENTOS DE TRABAJO O MANUALES PUBLICADOS</t>
  </si>
  <si>
    <t>INFORMACIÓN Y FORMACIÓN DE USUARIOS</t>
  </si>
  <si>
    <t>15.1</t>
  </si>
  <si>
    <t>INFORMACIÓN BIBLIOGRÁFICA</t>
  </si>
  <si>
    <t>15.1.1.</t>
  </si>
  <si>
    <t>REGISTRO DE INFORMACIÓN (Nº de Registros)</t>
  </si>
  <si>
    <t>15.1.2.</t>
  </si>
  <si>
    <t>REGISTRO DE INFORMACIÓN (Nº de Consultas)</t>
  </si>
  <si>
    <t>CONSULTAS AL CHAT</t>
  </si>
  <si>
    <t>15.2</t>
  </si>
  <si>
    <t>CURSOS DE FORMACIÓN</t>
  </si>
  <si>
    <t>15.2.1.</t>
  </si>
  <si>
    <t>Nº DE CURSOS DE INTRODUCCIÓN O BÁSICOS</t>
  </si>
  <si>
    <t>15.2.2.</t>
  </si>
  <si>
    <t>Nº DE CURSOS ESPECIALIZADOS</t>
  </si>
  <si>
    <t>15.2.3.</t>
  </si>
  <si>
    <t>Nº DE HORAS</t>
  </si>
  <si>
    <t>CURSOS CON RECONOCIMIENTO DE CRÉDITOS</t>
  </si>
  <si>
    <t>Nº DE CURSOS</t>
  </si>
  <si>
    <t>15.2.4.</t>
  </si>
  <si>
    <t>Nº TOTAL DE ALUMNOS</t>
  </si>
  <si>
    <t>F. Bellas Artes</t>
  </si>
  <si>
    <t>F. CC. Biológicas</t>
  </si>
  <si>
    <t>F. CC. Documentación</t>
  </si>
  <si>
    <t>F. CC. Económicas y Empresariales</t>
  </si>
  <si>
    <t>F. CC. Físicas</t>
  </si>
  <si>
    <t>F. CC. Geológicas</t>
  </si>
  <si>
    <t>F. CC. Información</t>
  </si>
  <si>
    <t>F. CC. Matemáticas</t>
  </si>
  <si>
    <t>F. CC. Políticas y Sociología</t>
  </si>
  <si>
    <t>F. CC. Químicas</t>
  </si>
  <si>
    <t>F. Derecho</t>
  </si>
  <si>
    <t>F. Educación</t>
  </si>
  <si>
    <t>F. Farmacia</t>
  </si>
  <si>
    <t>F. Filología</t>
  </si>
  <si>
    <t>F. Filosofía</t>
  </si>
  <si>
    <t>F. Geografía e Historia</t>
  </si>
  <si>
    <t>F. Informática</t>
  </si>
  <si>
    <t>F. Medicina</t>
  </si>
  <si>
    <t>F. Odontología</t>
  </si>
  <si>
    <t>F. Psicología</t>
  </si>
  <si>
    <t>F. Veterinaria</t>
  </si>
  <si>
    <t>F. Enfermería, Fisiot. Y Podol.</t>
  </si>
  <si>
    <t>F. Estudios Estadísticos</t>
  </si>
  <si>
    <t>F. Comercio y Turismo</t>
  </si>
  <si>
    <t>F. Optica y Optometría</t>
  </si>
  <si>
    <t>F. Trabajo Social</t>
  </si>
  <si>
    <t>Biblioteca Histórica</t>
  </si>
  <si>
    <t>Unidad de Tesis Doctorales</t>
  </si>
  <si>
    <t>Servicios Centrales</t>
  </si>
  <si>
    <t>Biblioteca Complutense</t>
  </si>
  <si>
    <t/>
  </si>
  <si>
    <t xml:space="preserve"> PRÉSTAMO AUTOMATIZADO (INCUYE RENOVACIONES)</t>
  </si>
  <si>
    <t>ESTANTERÍAS REVISTAS</t>
  </si>
  <si>
    <t>Datos 2020</t>
  </si>
  <si>
    <t>FORMULARIO. MEMORIA ESTADÍSTICA 2020</t>
  </si>
  <si>
    <t>NOTA: Incluye todos los usuarios (del 0 al 6)</t>
  </si>
  <si>
    <t>POR TIPO DE USUARIO (usuarios del 0 al 5)</t>
  </si>
  <si>
    <t>13.2.1</t>
  </si>
  <si>
    <t>13.2.2</t>
  </si>
  <si>
    <t>º</t>
  </si>
  <si>
    <t>faltan</t>
  </si>
  <si>
    <t>x</t>
  </si>
  <si>
    <t>v</t>
  </si>
  <si>
    <t>MEMORIA ESTADÍSTICA 2020</t>
  </si>
  <si>
    <t>DATOS 2020</t>
  </si>
  <si>
    <t>En negro son datos del 2019 en amarillo los del 20</t>
  </si>
  <si>
    <t>---</t>
  </si>
  <si>
    <t>Irregular</t>
  </si>
  <si>
    <t>o</t>
  </si>
  <si>
    <t>sec total esta bien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</si>
</sst>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2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2"/>
      <color indexed="9"/>
      <name val="Arial"/>
      <family val="2"/>
    </font>
    <font>
      <b/>
      <sz val="14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2"/>
      <name val="Arial"/>
      <family val="2"/>
    </font>
    <font>
      <b/>
      <sz val="8"/>
      <color indexed="8"/>
      <name val="Verdana"/>
      <family val="2"/>
    </font>
    <font>
      <sz val="9"/>
      <color indexed="8"/>
      <name val="Verdana"/>
      <family val="2"/>
    </font>
    <font>
      <b/>
      <sz val="14"/>
      <color indexed="8"/>
      <name val="Arial"/>
      <family val="2"/>
    </font>
    <font>
      <b/>
      <sz val="16"/>
      <color indexed="9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2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6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12"/>
      <color rgb="FFFF0000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2"/>
      <name val="Univers (W1)"/>
    </font>
    <font>
      <b/>
      <sz val="11"/>
      <name val="Arial"/>
      <family val="2"/>
    </font>
    <font>
      <b/>
      <sz val="11"/>
      <color indexed="9"/>
      <name val="Arial"/>
      <family val="2"/>
    </font>
    <font>
      <b/>
      <sz val="10"/>
      <name val="Univers (W1)"/>
    </font>
    <font>
      <b/>
      <sz val="8"/>
      <color indexed="9"/>
      <name val="Arial"/>
      <family val="2"/>
    </font>
    <font>
      <b/>
      <sz val="12"/>
      <color indexed="81"/>
      <name val="Tahoma"/>
      <family val="2"/>
    </font>
    <font>
      <sz val="18"/>
      <color indexed="81"/>
      <name val="Tahoma"/>
      <family val="2"/>
    </font>
    <font>
      <sz val="12"/>
      <color indexed="81"/>
      <name val="Tahoma"/>
      <family val="2"/>
    </font>
    <font>
      <b/>
      <sz val="20"/>
      <color theme="0"/>
      <name val="Arial"/>
      <family val="2"/>
    </font>
    <font>
      <b/>
      <sz val="14"/>
      <color theme="4" tint="-0.249977111117893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</font>
    <font>
      <sz val="7"/>
      <color rgb="FFFF0000"/>
      <name val="Arial"/>
      <family val="2"/>
    </font>
    <font>
      <b/>
      <sz val="7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89999084444715716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</borders>
  <cellStyleXfs count="3">
    <xf numFmtId="0" fontId="0" fillId="0" borderId="0"/>
    <xf numFmtId="0" fontId="19" fillId="0" borderId="0"/>
    <xf numFmtId="0" fontId="45" fillId="0" borderId="0"/>
  </cellStyleXfs>
  <cellXfs count="786">
    <xf numFmtId="0" fontId="0" fillId="0" borderId="0" xfId="0"/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3" fontId="7" fillId="0" borderId="4" xfId="0" applyNumberFormat="1" applyFont="1" applyFill="1" applyBorder="1" applyAlignment="1" applyProtection="1">
      <alignment horizontal="left" vertical="center" wrapText="1"/>
      <protection locked="0"/>
    </xf>
    <xf numFmtId="3" fontId="2" fillId="0" borderId="6" xfId="0" applyNumberFormat="1" applyFont="1" applyFill="1" applyBorder="1" applyAlignment="1" applyProtection="1">
      <alignment vertical="center"/>
      <protection locked="0"/>
    </xf>
    <xf numFmtId="3" fontId="7" fillId="0" borderId="8" xfId="0" applyNumberFormat="1" applyFont="1" applyFill="1" applyBorder="1" applyAlignment="1" applyProtection="1">
      <alignment horizontal="left" vertical="center" wrapText="1"/>
      <protection locked="0"/>
    </xf>
    <xf numFmtId="3" fontId="2" fillId="0" borderId="10" xfId="0" applyNumberFormat="1" applyFont="1" applyFill="1" applyBorder="1" applyAlignment="1" applyProtection="1">
      <alignment vertical="center"/>
      <protection locked="0"/>
    </xf>
    <xf numFmtId="3" fontId="4" fillId="5" borderId="8" xfId="0" applyNumberFormat="1" applyFont="1" applyFill="1" applyBorder="1" applyAlignment="1" applyProtection="1">
      <alignment horizontal="left" vertical="center" wrapText="1"/>
      <protection locked="0"/>
    </xf>
    <xf numFmtId="3" fontId="4" fillId="5" borderId="11" xfId="0" applyNumberFormat="1" applyFont="1" applyFill="1" applyBorder="1" applyAlignment="1" applyProtection="1">
      <alignment vertical="center"/>
      <protection locked="0"/>
    </xf>
    <xf numFmtId="3" fontId="4" fillId="5" borderId="10" xfId="0" applyNumberFormat="1" applyFont="1" applyFill="1" applyBorder="1" applyAlignment="1" applyProtection="1">
      <alignment vertical="center"/>
      <protection locked="0"/>
    </xf>
    <xf numFmtId="3" fontId="5" fillId="0" borderId="8" xfId="0" applyNumberFormat="1" applyFont="1" applyFill="1" applyBorder="1" applyAlignment="1" applyProtection="1">
      <alignment vertical="center" wrapText="1"/>
      <protection locked="0"/>
    </xf>
    <xf numFmtId="3" fontId="7" fillId="0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11" xfId="0" applyNumberFormat="1" applyFont="1" applyFill="1" applyBorder="1" applyAlignment="1" applyProtection="1">
      <alignment vertical="center"/>
      <protection locked="0"/>
    </xf>
    <xf numFmtId="3" fontId="4" fillId="0" borderId="23" xfId="0" applyNumberFormat="1" applyFont="1" applyFill="1" applyBorder="1" applyAlignment="1" applyProtection="1">
      <alignment vertical="center"/>
      <protection locked="0"/>
    </xf>
    <xf numFmtId="3" fontId="7" fillId="0" borderId="23" xfId="0" applyNumberFormat="1" applyFont="1" applyFill="1" applyBorder="1" applyAlignment="1" applyProtection="1">
      <alignment horizontal="left" vertical="center" wrapText="1"/>
      <protection locked="0"/>
    </xf>
    <xf numFmtId="3" fontId="2" fillId="0" borderId="27" xfId="0" applyNumberFormat="1" applyFont="1" applyFill="1" applyBorder="1" applyAlignment="1" applyProtection="1">
      <alignment vertical="center"/>
      <protection locked="0"/>
    </xf>
    <xf numFmtId="0" fontId="4" fillId="0" borderId="4" xfId="0" applyFont="1" applyFill="1" applyBorder="1" applyAlignment="1" applyProtection="1">
      <alignment vertical="center"/>
      <protection locked="0"/>
    </xf>
    <xf numFmtId="0" fontId="7" fillId="0" borderId="4" xfId="0" applyFont="1" applyFill="1" applyBorder="1" applyAlignment="1" applyProtection="1">
      <alignment horizontal="left" vertical="center" wrapText="1"/>
      <protection locked="0"/>
    </xf>
    <xf numFmtId="3" fontId="2" fillId="0" borderId="32" xfId="0" applyNumberFormat="1" applyFont="1" applyFill="1" applyBorder="1" applyAlignment="1" applyProtection="1">
      <alignment vertical="center"/>
      <protection locked="0"/>
    </xf>
    <xf numFmtId="0" fontId="4" fillId="0" borderId="8" xfId="0" applyFont="1" applyFill="1" applyBorder="1" applyAlignment="1" applyProtection="1">
      <alignment vertical="center"/>
      <protection locked="0"/>
    </xf>
    <xf numFmtId="0" fontId="7" fillId="0" borderId="8" xfId="0" applyFont="1" applyFill="1" applyBorder="1" applyAlignment="1" applyProtection="1">
      <alignment horizontal="left" vertical="center" wrapText="1"/>
      <protection locked="0"/>
    </xf>
    <xf numFmtId="3" fontId="2" fillId="0" borderId="11" xfId="0" applyNumberFormat="1" applyFont="1" applyFill="1" applyBorder="1" applyAlignment="1" applyProtection="1">
      <alignment vertical="center"/>
      <protection locked="0"/>
    </xf>
    <xf numFmtId="0" fontId="10" fillId="4" borderId="8" xfId="0" applyFont="1" applyFill="1" applyBorder="1" applyAlignment="1" applyProtection="1">
      <alignment horizontal="left" vertical="center" wrapText="1"/>
      <protection locked="0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12" xfId="0" applyFont="1" applyFill="1" applyBorder="1" applyAlignment="1" applyProtection="1">
      <alignment horizontal="left" vertical="center" wrapText="1"/>
    </xf>
    <xf numFmtId="0" fontId="10" fillId="4" borderId="12" xfId="0" applyFont="1" applyFill="1" applyBorder="1" applyAlignment="1" applyProtection="1">
      <alignment horizontal="left" vertical="center" wrapText="1"/>
      <protection locked="0"/>
    </xf>
    <xf numFmtId="3" fontId="8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8" xfId="0" applyFont="1" applyFill="1" applyBorder="1" applyAlignment="1" applyProtection="1">
      <alignment horizontal="left" vertical="center" wrapText="1"/>
    </xf>
    <xf numFmtId="3" fontId="2" fillId="0" borderId="8" xfId="0" applyNumberFormat="1" applyFont="1" applyFill="1" applyBorder="1" applyAlignment="1" applyProtection="1">
      <alignment vertical="center"/>
      <protection locked="0"/>
    </xf>
    <xf numFmtId="0" fontId="7" fillId="0" borderId="18" xfId="0" applyFont="1" applyFill="1" applyBorder="1" applyAlignment="1" applyProtection="1">
      <alignment horizontal="left" vertical="center" wrapText="1"/>
      <protection locked="0"/>
    </xf>
    <xf numFmtId="0" fontId="7" fillId="0" borderId="12" xfId="0" applyFont="1" applyFill="1" applyBorder="1" applyAlignment="1" applyProtection="1">
      <alignment horizontal="left" vertical="center" wrapText="1"/>
      <protection locked="0"/>
    </xf>
    <xf numFmtId="3" fontId="2" fillId="0" borderId="12" xfId="0" applyNumberFormat="1" applyFont="1" applyFill="1" applyBorder="1" applyAlignment="1" applyProtection="1">
      <alignment vertical="center"/>
      <protection locked="0"/>
    </xf>
    <xf numFmtId="3" fontId="2" fillId="0" borderId="18" xfId="0" applyNumberFormat="1" applyFont="1" applyFill="1" applyBorder="1" applyAlignment="1" applyProtection="1">
      <alignment vertical="center"/>
      <protection locked="0"/>
    </xf>
    <xf numFmtId="0" fontId="4" fillId="0" borderId="8" xfId="0" applyFont="1" applyFill="1" applyBorder="1" applyAlignment="1" applyProtection="1">
      <alignment horizontal="left" vertical="center"/>
      <protection locked="0"/>
    </xf>
    <xf numFmtId="0" fontId="7" fillId="0" borderId="8" xfId="0" quotePrefix="1" applyFont="1" applyFill="1" applyBorder="1" applyAlignment="1" applyProtection="1">
      <alignment horizontal="left" vertical="center" wrapText="1"/>
      <protection locked="0"/>
    </xf>
    <xf numFmtId="0" fontId="10" fillId="4" borderId="8" xfId="0" quotePrefix="1" applyFont="1" applyFill="1" applyBorder="1" applyAlignment="1" applyProtection="1">
      <alignment horizontal="left" vertical="center" wrapText="1"/>
      <protection locked="0"/>
    </xf>
    <xf numFmtId="0" fontId="16" fillId="0" borderId="8" xfId="0" applyFont="1" applyFill="1" applyBorder="1" applyAlignment="1" applyProtection="1">
      <alignment horizontal="left" vertical="center" wrapText="1"/>
      <protection locked="0"/>
    </xf>
    <xf numFmtId="3" fontId="2" fillId="7" borderId="10" xfId="0" applyNumberFormat="1" applyFont="1" applyFill="1" applyBorder="1" applyAlignment="1" applyProtection="1">
      <alignment vertical="center"/>
      <protection locked="0"/>
    </xf>
    <xf numFmtId="3" fontId="4" fillId="0" borderId="12" xfId="0" applyNumberFormat="1" applyFont="1" applyFill="1" applyBorder="1" applyAlignment="1" applyProtection="1">
      <alignment vertical="center"/>
      <protection locked="0"/>
    </xf>
    <xf numFmtId="3" fontId="4" fillId="5" borderId="8" xfId="0" applyNumberFormat="1" applyFont="1" applyFill="1" applyBorder="1" applyAlignment="1" applyProtection="1">
      <alignment vertical="center"/>
      <protection locked="0"/>
    </xf>
    <xf numFmtId="3" fontId="4" fillId="7" borderId="8" xfId="0" applyNumberFormat="1" applyFont="1" applyFill="1" applyBorder="1" applyAlignment="1" applyProtection="1">
      <alignment vertical="center"/>
      <protection locked="0"/>
    </xf>
    <xf numFmtId="3" fontId="3" fillId="4" borderId="8" xfId="0" applyNumberFormat="1" applyFont="1" applyFill="1" applyBorder="1" applyAlignment="1" applyProtection="1">
      <alignment vertical="center"/>
      <protection locked="0"/>
    </xf>
    <xf numFmtId="0" fontId="17" fillId="8" borderId="39" xfId="0" applyFont="1" applyFill="1" applyBorder="1" applyAlignment="1">
      <alignment horizontal="center" vertical="center" wrapText="1"/>
    </xf>
    <xf numFmtId="3" fontId="4" fillId="0" borderId="40" xfId="0" applyNumberFormat="1" applyFont="1" applyFill="1" applyBorder="1" applyAlignment="1" applyProtection="1">
      <alignment vertical="center"/>
      <protection locked="0"/>
    </xf>
    <xf numFmtId="0" fontId="17" fillId="8" borderId="42" xfId="0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 applyProtection="1">
      <alignment vertical="center"/>
      <protection locked="0"/>
    </xf>
    <xf numFmtId="0" fontId="21" fillId="4" borderId="36" xfId="0" applyFont="1" applyFill="1" applyBorder="1" applyAlignment="1">
      <alignment horizontal="left" vertical="center" wrapText="1"/>
    </xf>
    <xf numFmtId="0" fontId="4" fillId="5" borderId="8" xfId="1" quotePrefix="1" applyFont="1" applyFill="1" applyBorder="1" applyAlignment="1" applyProtection="1">
      <alignment horizontal="left" vertical="center" wrapText="1"/>
      <protection locked="0"/>
    </xf>
    <xf numFmtId="0" fontId="19" fillId="6" borderId="12" xfId="1" applyFont="1" applyFill="1" applyBorder="1" applyAlignment="1" applyProtection="1">
      <alignment horizontal="left" vertical="center" wrapText="1"/>
    </xf>
    <xf numFmtId="3" fontId="20" fillId="0" borderId="11" xfId="0" applyNumberFormat="1" applyFont="1" applyFill="1" applyBorder="1" applyAlignment="1" applyProtection="1">
      <alignment vertical="center"/>
      <protection locked="0"/>
    </xf>
    <xf numFmtId="3" fontId="11" fillId="0" borderId="11" xfId="0" applyNumberFormat="1" applyFont="1" applyFill="1" applyBorder="1" applyAlignment="1" applyProtection="1">
      <alignment horizontal="left" vertical="center" wrapText="1"/>
      <protection locked="0"/>
    </xf>
    <xf numFmtId="3" fontId="2" fillId="0" borderId="45" xfId="0" applyNumberFormat="1" applyFont="1" applyFill="1" applyBorder="1" applyAlignment="1" applyProtection="1">
      <alignment vertical="center"/>
      <protection locked="0"/>
    </xf>
    <xf numFmtId="3" fontId="11" fillId="0" borderId="46" xfId="0" applyNumberFormat="1" applyFont="1" applyFill="1" applyBorder="1" applyAlignment="1" applyProtection="1">
      <alignment horizontal="left" vertical="center" wrapText="1"/>
      <protection locked="0"/>
    </xf>
    <xf numFmtId="3" fontId="24" fillId="0" borderId="11" xfId="0" quotePrefix="1" applyNumberFormat="1" applyFont="1" applyFill="1" applyBorder="1" applyAlignment="1" applyProtection="1">
      <alignment horizontal="left" vertical="center" wrapText="1"/>
      <protection locked="0"/>
    </xf>
    <xf numFmtId="3" fontId="4" fillId="0" borderId="47" xfId="0" applyNumberFormat="1" applyFont="1" applyFill="1" applyBorder="1" applyAlignment="1" applyProtection="1">
      <alignment vertical="center"/>
      <protection locked="0"/>
    </xf>
    <xf numFmtId="3" fontId="9" fillId="0" borderId="8" xfId="0" quotePrefix="1" applyNumberFormat="1" applyFont="1" applyFill="1" applyBorder="1" applyAlignment="1" applyProtection="1">
      <alignment horizontal="center" vertical="center" wrapText="1"/>
      <protection locked="0"/>
    </xf>
    <xf numFmtId="3" fontId="2" fillId="0" borderId="47" xfId="0" applyNumberFormat="1" applyFont="1" applyFill="1" applyBorder="1" applyAlignment="1" applyProtection="1">
      <alignment vertical="center"/>
      <protection locked="0"/>
    </xf>
    <xf numFmtId="0" fontId="12" fillId="0" borderId="9" xfId="0" applyFont="1" applyFill="1" applyBorder="1" applyAlignment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  <protection locked="0"/>
    </xf>
    <xf numFmtId="3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" fillId="7" borderId="45" xfId="0" applyNumberFormat="1" applyFont="1" applyFill="1" applyBorder="1" applyAlignment="1" applyProtection="1">
      <alignment vertical="center"/>
      <protection locked="0"/>
    </xf>
    <xf numFmtId="3" fontId="4" fillId="5" borderId="47" xfId="0" applyNumberFormat="1" applyFont="1" applyFill="1" applyBorder="1" applyAlignment="1" applyProtection="1">
      <alignment vertical="center"/>
      <protection locked="0"/>
    </xf>
    <xf numFmtId="3" fontId="2" fillId="7" borderId="47" xfId="0" applyNumberFormat="1" applyFont="1" applyFill="1" applyBorder="1" applyAlignment="1" applyProtection="1">
      <alignment vertical="center"/>
      <protection locked="0"/>
    </xf>
    <xf numFmtId="3" fontId="20" fillId="5" borderId="8" xfId="0" quotePrefix="1" applyNumberFormat="1" applyFont="1" applyFill="1" applyBorder="1" applyAlignment="1" applyProtection="1">
      <alignment vertical="center" wrapText="1"/>
      <protection locked="0"/>
    </xf>
    <xf numFmtId="3" fontId="25" fillId="9" borderId="51" xfId="0" applyNumberFormat="1" applyFont="1" applyFill="1" applyBorder="1" applyAlignment="1" applyProtection="1">
      <alignment vertical="center"/>
      <protection locked="0"/>
    </xf>
    <xf numFmtId="3" fontId="23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20" fillId="7" borderId="8" xfId="0" quotePrefix="1" applyNumberFormat="1" applyFont="1" applyFill="1" applyBorder="1" applyAlignment="1" applyProtection="1">
      <alignment vertical="center" wrapText="1"/>
      <protection locked="0"/>
    </xf>
    <xf numFmtId="3" fontId="10" fillId="4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8" xfId="0" quotePrefix="1" applyNumberFormat="1" applyFont="1" applyFill="1" applyBorder="1" applyAlignment="1" applyProtection="1">
      <alignment vertical="center" wrapText="1"/>
    </xf>
    <xf numFmtId="3" fontId="8" fillId="4" borderId="8" xfId="0" applyNumberFormat="1" applyFont="1" applyFill="1" applyBorder="1" applyAlignment="1" applyProtection="1">
      <alignment vertical="center" wrapText="1"/>
    </xf>
    <xf numFmtId="0" fontId="3" fillId="4" borderId="33" xfId="0" applyFont="1" applyFill="1" applyBorder="1" applyAlignment="1" applyProtection="1">
      <alignment horizontal="center" vertical="center" textRotation="90" wrapText="1"/>
      <protection locked="0"/>
    </xf>
    <xf numFmtId="0" fontId="20" fillId="0" borderId="8" xfId="0" applyFont="1" applyFill="1" applyBorder="1" applyAlignment="1" applyProtection="1">
      <alignment vertical="center"/>
      <protection locked="0"/>
    </xf>
    <xf numFmtId="3" fontId="8" fillId="4" borderId="8" xfId="0" applyNumberFormat="1" applyFont="1" applyFill="1" applyBorder="1" applyAlignment="1" applyProtection="1">
      <alignment vertical="center" wrapText="1"/>
      <protection locked="0"/>
    </xf>
    <xf numFmtId="0" fontId="11" fillId="0" borderId="8" xfId="0" applyFont="1" applyFill="1" applyBorder="1" applyAlignment="1" applyProtection="1">
      <alignment horizontal="left" vertical="center" wrapText="1"/>
      <protection locked="0"/>
    </xf>
    <xf numFmtId="3" fontId="14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0" xfId="0" applyNumberFormat="1" applyFont="1" applyFill="1" applyBorder="1" applyAlignment="1" applyProtection="1">
      <alignment vertical="center"/>
      <protection locked="0"/>
    </xf>
    <xf numFmtId="3" fontId="11" fillId="0" borderId="8" xfId="0" applyNumberFormat="1" applyFont="1" applyFill="1" applyBorder="1" applyAlignment="1" applyProtection="1">
      <alignment horizontal="left" vertical="center" wrapText="1"/>
    </xf>
    <xf numFmtId="3" fontId="14" fillId="0" borderId="8" xfId="0" applyNumberFormat="1" applyFont="1" applyFill="1" applyBorder="1" applyAlignment="1" applyProtection="1">
      <alignment vertical="center" wrapText="1"/>
    </xf>
    <xf numFmtId="3" fontId="10" fillId="4" borderId="8" xfId="0" applyNumberFormat="1" applyFont="1" applyFill="1" applyBorder="1" applyAlignment="1" applyProtection="1">
      <alignment horizontal="left" vertical="center" wrapText="1"/>
    </xf>
    <xf numFmtId="3" fontId="30" fillId="0" borderId="8" xfId="0" applyNumberFormat="1" applyFont="1" applyFill="1" applyBorder="1" applyAlignment="1" applyProtection="1">
      <alignment horizontal="left" vertical="center" wrapText="1"/>
    </xf>
    <xf numFmtId="3" fontId="30" fillId="0" borderId="12" xfId="0" applyNumberFormat="1" applyFont="1" applyFill="1" applyBorder="1" applyAlignment="1" applyProtection="1">
      <alignment horizontal="left" vertical="center" wrapText="1"/>
    </xf>
    <xf numFmtId="3" fontId="10" fillId="4" borderId="8" xfId="0" quotePrefix="1" applyNumberFormat="1" applyFont="1" applyFill="1" applyBorder="1" applyAlignment="1" applyProtection="1">
      <alignment horizontal="left" vertical="center" wrapText="1"/>
    </xf>
    <xf numFmtId="3" fontId="11" fillId="0" borderId="12" xfId="0" applyNumberFormat="1" applyFont="1" applyFill="1" applyBorder="1" applyAlignment="1" applyProtection="1">
      <alignment horizontal="left" vertical="center" wrapText="1"/>
    </xf>
    <xf numFmtId="3" fontId="14" fillId="0" borderId="12" xfId="0" applyNumberFormat="1" applyFont="1" applyFill="1" applyBorder="1" applyAlignment="1" applyProtection="1">
      <alignment vertical="center" wrapText="1"/>
    </xf>
    <xf numFmtId="3" fontId="20" fillId="0" borderId="2" xfId="0" quotePrefix="1" applyNumberFormat="1" applyFont="1" applyFill="1" applyBorder="1" applyAlignment="1" applyProtection="1">
      <alignment vertical="center" wrapText="1"/>
      <protection locked="0"/>
    </xf>
    <xf numFmtId="3" fontId="20" fillId="0" borderId="48" xfId="0" quotePrefix="1" applyNumberFormat="1" applyFont="1" applyFill="1" applyBorder="1" applyAlignment="1" applyProtection="1">
      <alignment vertical="center" wrapText="1"/>
      <protection locked="0"/>
    </xf>
    <xf numFmtId="3" fontId="10" fillId="4" borderId="23" xfId="0" quotePrefix="1" applyNumberFormat="1" applyFont="1" applyFill="1" applyBorder="1" applyAlignment="1" applyProtection="1">
      <alignment horizontal="left" vertical="center" wrapText="1"/>
    </xf>
    <xf numFmtId="3" fontId="8" fillId="4" borderId="23" xfId="0" quotePrefix="1" applyNumberFormat="1" applyFont="1" applyFill="1" applyBorder="1" applyAlignment="1" applyProtection="1">
      <alignment vertical="center" wrapText="1"/>
    </xf>
    <xf numFmtId="3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3" fontId="14" fillId="0" borderId="4" xfId="0" applyNumberFormat="1" applyFont="1" applyFill="1" applyBorder="1" applyAlignment="1" applyProtection="1">
      <alignment vertical="center" wrapText="1"/>
      <protection locked="0"/>
    </xf>
    <xf numFmtId="3" fontId="11" fillId="0" borderId="8" xfId="0" applyNumberFormat="1" applyFont="1" applyFill="1" applyBorder="1" applyAlignment="1" applyProtection="1">
      <alignment horizontal="left" vertical="center" wrapText="1"/>
      <protection locked="0"/>
    </xf>
    <xf numFmtId="3" fontId="32" fillId="0" borderId="8" xfId="0" applyNumberFormat="1" applyFont="1" applyFill="1" applyBorder="1" applyAlignment="1" applyProtection="1">
      <alignment horizontal="left" vertical="center"/>
      <protection locked="0"/>
    </xf>
    <xf numFmtId="3" fontId="11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14" fillId="5" borderId="8" xfId="0" quotePrefix="1" applyNumberFormat="1" applyFont="1" applyFill="1" applyBorder="1" applyAlignment="1" applyProtection="1">
      <alignment vertical="center" wrapText="1"/>
      <protection locked="0"/>
    </xf>
    <xf numFmtId="3" fontId="24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27" fillId="0" borderId="8" xfId="0" applyNumberFormat="1" applyFont="1" applyFill="1" applyBorder="1" applyAlignment="1" applyProtection="1">
      <alignment horizontal="left" vertical="center"/>
      <protection locked="0"/>
    </xf>
    <xf numFmtId="3" fontId="8" fillId="4" borderId="8" xfId="0" quotePrefix="1" applyNumberFormat="1" applyFont="1" applyFill="1" applyBorder="1" applyAlignment="1" applyProtection="1">
      <alignment vertical="center" wrapText="1"/>
      <protection locked="0"/>
    </xf>
    <xf numFmtId="3" fontId="34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35" fillId="4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23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23" xfId="0" quotePrefix="1" applyNumberFormat="1" applyFont="1" applyFill="1" applyBorder="1" applyAlignment="1" applyProtection="1">
      <alignment vertical="center" wrapText="1"/>
      <protection locked="0"/>
    </xf>
    <xf numFmtId="3" fontId="3" fillId="4" borderId="33" xfId="0" applyNumberFormat="1" applyFont="1" applyFill="1" applyBorder="1" applyAlignment="1" applyProtection="1">
      <alignment horizontal="center" vertical="center" textRotation="90"/>
      <protection locked="0"/>
    </xf>
    <xf numFmtId="0" fontId="7" fillId="0" borderId="4" xfId="0" applyFont="1" applyFill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vertical="center" wrapText="1"/>
    </xf>
    <xf numFmtId="0" fontId="7" fillId="0" borderId="8" xfId="0" applyFont="1" applyFill="1" applyBorder="1" applyAlignment="1">
      <alignment horizontal="left" vertical="center" wrapText="1"/>
    </xf>
    <xf numFmtId="3" fontId="2" fillId="0" borderId="8" xfId="0" applyNumberFormat="1" applyFont="1" applyFill="1" applyBorder="1" applyAlignment="1">
      <alignment vertical="center" wrapText="1"/>
    </xf>
    <xf numFmtId="3" fontId="14" fillId="0" borderId="10" xfId="0" applyNumberFormat="1" applyFont="1" applyFill="1" applyBorder="1" applyAlignment="1" applyProtection="1">
      <alignment horizontal="right" vertical="center"/>
      <protection locked="0"/>
    </xf>
    <xf numFmtId="0" fontId="4" fillId="0" borderId="23" xfId="0" applyFont="1" applyFill="1" applyBorder="1" applyAlignment="1">
      <alignment vertical="center"/>
    </xf>
    <xf numFmtId="0" fontId="7" fillId="0" borderId="23" xfId="0" applyFont="1" applyFill="1" applyBorder="1" applyAlignment="1">
      <alignment horizontal="left" vertical="center" wrapText="1"/>
    </xf>
    <xf numFmtId="3" fontId="2" fillId="0" borderId="23" xfId="0" applyNumberFormat="1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4" fillId="0" borderId="8" xfId="0" applyFont="1" applyFill="1" applyBorder="1" applyAlignment="1" applyProtection="1">
      <alignment horizontal="center" vertical="center"/>
      <protection locked="0"/>
    </xf>
    <xf numFmtId="3" fontId="3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37" fillId="4" borderId="8" xfId="0" applyFont="1" applyFill="1" applyBorder="1" applyAlignment="1">
      <alignment horizontal="left" vertical="center" wrapText="1"/>
    </xf>
    <xf numFmtId="3" fontId="8" fillId="4" borderId="8" xfId="0" applyNumberFormat="1" applyFont="1" applyFill="1" applyBorder="1" applyAlignment="1">
      <alignment vertical="center" wrapText="1"/>
    </xf>
    <xf numFmtId="0" fontId="10" fillId="4" borderId="8" xfId="0" applyFont="1" applyFill="1" applyBorder="1" applyAlignment="1">
      <alignment horizontal="left" vertical="center" wrapText="1"/>
    </xf>
    <xf numFmtId="0" fontId="10" fillId="4" borderId="12" xfId="0" applyFont="1" applyFill="1" applyBorder="1" applyAlignment="1" applyProtection="1">
      <alignment horizontal="left" vertical="center" wrapText="1"/>
    </xf>
    <xf numFmtId="3" fontId="8" fillId="4" borderId="12" xfId="0" applyNumberFormat="1" applyFont="1" applyFill="1" applyBorder="1" applyAlignment="1" applyProtection="1">
      <alignment vertical="center" wrapText="1"/>
    </xf>
    <xf numFmtId="0" fontId="12" fillId="0" borderId="23" xfId="0" applyFont="1" applyFill="1" applyBorder="1" applyAlignment="1">
      <alignment vertical="center"/>
    </xf>
    <xf numFmtId="3" fontId="14" fillId="0" borderId="10" xfId="0" applyNumberFormat="1" applyFont="1" applyFill="1" applyBorder="1" applyAlignment="1" applyProtection="1">
      <alignment vertical="center"/>
      <protection locked="0"/>
    </xf>
    <xf numFmtId="3" fontId="4" fillId="5" borderId="6" xfId="0" applyNumberFormat="1" applyFont="1" applyFill="1" applyBorder="1" applyAlignment="1" applyProtection="1">
      <alignment vertical="center"/>
      <protection locked="0"/>
    </xf>
    <xf numFmtId="3" fontId="20" fillId="5" borderId="51" xfId="0" quotePrefix="1" applyNumberFormat="1" applyFont="1" applyFill="1" applyBorder="1" applyAlignment="1" applyProtection="1">
      <alignment vertical="center" wrapText="1"/>
      <protection locked="0"/>
    </xf>
    <xf numFmtId="3" fontId="25" fillId="9" borderId="8" xfId="0" applyNumberFormat="1" applyFont="1" applyFill="1" applyBorder="1" applyAlignment="1" applyProtection="1">
      <alignment vertical="center"/>
      <protection locked="0"/>
    </xf>
    <xf numFmtId="3" fontId="14" fillId="0" borderId="10" xfId="0" applyNumberFormat="1" applyFont="1" applyFill="1" applyBorder="1" applyAlignment="1" applyProtection="1">
      <alignment vertical="center" wrapText="1"/>
      <protection locked="0"/>
    </xf>
    <xf numFmtId="3" fontId="29" fillId="0" borderId="8" xfId="0" applyNumberFormat="1" applyFont="1" applyFill="1" applyBorder="1" applyAlignment="1" applyProtection="1">
      <alignment vertical="center"/>
      <protection locked="0"/>
    </xf>
    <xf numFmtId="3" fontId="2" fillId="0" borderId="10" xfId="0" applyNumberFormat="1" applyFont="1" applyFill="1" applyBorder="1" applyAlignment="1">
      <alignment vertical="center" wrapText="1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3" fontId="14" fillId="0" borderId="8" xfId="0" applyNumberFormat="1" applyFont="1" applyFill="1" applyBorder="1" applyAlignment="1" applyProtection="1">
      <alignment horizontal="right" vertical="center"/>
      <protection locked="0"/>
    </xf>
    <xf numFmtId="3" fontId="2" fillId="0" borderId="23" xfId="0" applyNumberFormat="1" applyFont="1" applyFill="1" applyBorder="1" applyAlignment="1" applyProtection="1">
      <alignment vertical="center"/>
      <protection locked="0"/>
    </xf>
    <xf numFmtId="3" fontId="14" fillId="11" borderId="8" xfId="0" applyNumberFormat="1" applyFont="1" applyFill="1" applyBorder="1" applyAlignment="1" applyProtection="1">
      <alignment vertical="center" wrapText="1"/>
    </xf>
    <xf numFmtId="3" fontId="26" fillId="11" borderId="8" xfId="0" applyNumberFormat="1" applyFont="1" applyFill="1" applyBorder="1" applyAlignment="1" applyProtection="1">
      <alignment vertical="center" wrapText="1"/>
    </xf>
    <xf numFmtId="0" fontId="0" fillId="0" borderId="0" xfId="0" applyProtection="1"/>
    <xf numFmtId="0" fontId="1" fillId="3" borderId="0" xfId="0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 applyProtection="1">
      <alignment horizontal="center" vertical="center" wrapText="1"/>
    </xf>
    <xf numFmtId="0" fontId="42" fillId="10" borderId="0" xfId="0" applyFont="1" applyFill="1" applyBorder="1" applyAlignment="1" applyProtection="1">
      <alignment horizontal="center" vertical="center" wrapText="1"/>
    </xf>
    <xf numFmtId="3" fontId="2" fillId="0" borderId="6" xfId="0" applyNumberFormat="1" applyFont="1" applyFill="1" applyBorder="1" applyAlignment="1" applyProtection="1">
      <alignment vertical="center"/>
    </xf>
    <xf numFmtId="3" fontId="2" fillId="0" borderId="10" xfId="0" applyNumberFormat="1" applyFont="1" applyFill="1" applyBorder="1" applyAlignment="1" applyProtection="1">
      <alignment vertical="center"/>
    </xf>
    <xf numFmtId="3" fontId="4" fillId="5" borderId="11" xfId="0" applyNumberFormat="1" applyFont="1" applyFill="1" applyBorder="1" applyAlignment="1" applyProtection="1">
      <alignment vertical="center"/>
    </xf>
    <xf numFmtId="3" fontId="4" fillId="5" borderId="10" xfId="0" applyNumberFormat="1" applyFont="1" applyFill="1" applyBorder="1" applyAlignment="1" applyProtection="1">
      <alignment vertical="center"/>
    </xf>
    <xf numFmtId="3" fontId="8" fillId="4" borderId="11" xfId="0" applyNumberFormat="1" applyFont="1" applyFill="1" applyBorder="1" applyAlignment="1" applyProtection="1">
      <alignment vertical="center"/>
    </xf>
    <xf numFmtId="3" fontId="2" fillId="0" borderId="27" xfId="0" applyNumberFormat="1" applyFont="1" applyFill="1" applyBorder="1" applyAlignment="1" applyProtection="1">
      <alignment vertical="center"/>
    </xf>
    <xf numFmtId="3" fontId="2" fillId="0" borderId="32" xfId="0" applyNumberFormat="1" applyFont="1" applyFill="1" applyBorder="1" applyAlignment="1" applyProtection="1">
      <alignment vertical="center"/>
    </xf>
    <xf numFmtId="3" fontId="2" fillId="0" borderId="11" xfId="0" applyNumberFormat="1" applyFont="1" applyFill="1" applyBorder="1" applyAlignment="1" applyProtection="1">
      <alignment vertical="center"/>
    </xf>
    <xf numFmtId="3" fontId="8" fillId="4" borderId="12" xfId="0" applyNumberFormat="1" applyFont="1" applyFill="1" applyBorder="1" applyAlignment="1" applyProtection="1">
      <alignment horizontal="right" vertical="center" wrapText="1"/>
    </xf>
    <xf numFmtId="3" fontId="2" fillId="0" borderId="8" xfId="0" applyNumberFormat="1" applyFont="1" applyFill="1" applyBorder="1" applyAlignment="1" applyProtection="1">
      <alignment vertical="center"/>
    </xf>
    <xf numFmtId="3" fontId="2" fillId="0" borderId="12" xfId="0" applyNumberFormat="1" applyFont="1" applyFill="1" applyBorder="1" applyAlignment="1" applyProtection="1">
      <alignment vertical="center"/>
    </xf>
    <xf numFmtId="3" fontId="2" fillId="0" borderId="18" xfId="0" applyNumberFormat="1" applyFont="1" applyFill="1" applyBorder="1" applyAlignment="1" applyProtection="1">
      <alignment vertical="center"/>
    </xf>
    <xf numFmtId="3" fontId="2" fillId="7" borderId="10" xfId="0" applyNumberFormat="1" applyFont="1" applyFill="1" applyBorder="1" applyAlignment="1" applyProtection="1">
      <alignment vertical="center"/>
    </xf>
    <xf numFmtId="3" fontId="4" fillId="5" borderId="8" xfId="0" applyNumberFormat="1" applyFont="1" applyFill="1" applyBorder="1" applyAlignment="1" applyProtection="1">
      <alignment vertical="center"/>
    </xf>
    <xf numFmtId="3" fontId="4" fillId="7" borderId="8" xfId="0" applyNumberFormat="1" applyFont="1" applyFill="1" applyBorder="1" applyAlignment="1" applyProtection="1">
      <alignment vertical="center"/>
    </xf>
    <xf numFmtId="3" fontId="3" fillId="4" borderId="8" xfId="0" applyNumberFormat="1" applyFont="1" applyFill="1" applyBorder="1" applyAlignment="1" applyProtection="1">
      <alignment vertical="center"/>
    </xf>
    <xf numFmtId="3" fontId="4" fillId="0" borderId="40" xfId="0" applyNumberFormat="1" applyFont="1" applyFill="1" applyBorder="1" applyAlignment="1" applyProtection="1">
      <alignment vertical="center"/>
    </xf>
    <xf numFmtId="3" fontId="4" fillId="0" borderId="11" xfId="0" applyNumberFormat="1" applyFont="1" applyFill="1" applyBorder="1" applyAlignment="1" applyProtection="1">
      <alignment vertical="center"/>
    </xf>
    <xf numFmtId="3" fontId="20" fillId="0" borderId="11" xfId="0" applyNumberFormat="1" applyFont="1" applyFill="1" applyBorder="1" applyAlignment="1" applyProtection="1">
      <alignment vertical="center"/>
    </xf>
    <xf numFmtId="3" fontId="2" fillId="0" borderId="45" xfId="0" applyNumberFormat="1" applyFont="1" applyFill="1" applyBorder="1" applyAlignment="1" applyProtection="1">
      <alignment vertical="center"/>
    </xf>
    <xf numFmtId="3" fontId="4" fillId="0" borderId="47" xfId="0" applyNumberFormat="1" applyFont="1" applyFill="1" applyBorder="1" applyAlignment="1" applyProtection="1">
      <alignment vertical="center"/>
    </xf>
    <xf numFmtId="3" fontId="2" fillId="0" borderId="47" xfId="0" applyNumberFormat="1" applyFont="1" applyFill="1" applyBorder="1" applyAlignment="1" applyProtection="1">
      <alignment vertical="center"/>
    </xf>
    <xf numFmtId="3" fontId="2" fillId="7" borderId="45" xfId="0" applyNumberFormat="1" applyFont="1" applyFill="1" applyBorder="1" applyAlignment="1" applyProtection="1">
      <alignment vertical="center"/>
    </xf>
    <xf numFmtId="3" fontId="4" fillId="5" borderId="47" xfId="0" applyNumberFormat="1" applyFont="1" applyFill="1" applyBorder="1" applyAlignment="1" applyProtection="1">
      <alignment vertical="center"/>
    </xf>
    <xf numFmtId="3" fontId="2" fillId="7" borderId="47" xfId="0" applyNumberFormat="1" applyFont="1" applyFill="1" applyBorder="1" applyAlignment="1" applyProtection="1">
      <alignment vertical="center"/>
    </xf>
    <xf numFmtId="3" fontId="20" fillId="5" borderId="8" xfId="0" quotePrefix="1" applyNumberFormat="1" applyFont="1" applyFill="1" applyBorder="1" applyAlignment="1" applyProtection="1">
      <alignment vertical="center" wrapText="1"/>
    </xf>
    <xf numFmtId="3" fontId="25" fillId="9" borderId="51" xfId="0" applyNumberFormat="1" applyFont="1" applyFill="1" applyBorder="1" applyAlignment="1" applyProtection="1">
      <alignment vertical="center"/>
    </xf>
    <xf numFmtId="3" fontId="20" fillId="7" borderId="8" xfId="0" quotePrefix="1" applyNumberFormat="1" applyFont="1" applyFill="1" applyBorder="1" applyAlignment="1" applyProtection="1">
      <alignment vertical="center" wrapText="1"/>
    </xf>
    <xf numFmtId="3" fontId="29" fillId="0" borderId="10" xfId="0" applyNumberFormat="1" applyFont="1" applyFill="1" applyBorder="1" applyAlignment="1" applyProtection="1">
      <alignment vertical="center"/>
    </xf>
    <xf numFmtId="3" fontId="14" fillId="0" borderId="10" xfId="0" applyNumberFormat="1" applyFont="1" applyFill="1" applyBorder="1" applyAlignment="1" applyProtection="1">
      <alignment vertical="center"/>
    </xf>
    <xf numFmtId="3" fontId="14" fillId="0" borderId="4" xfId="0" applyNumberFormat="1" applyFont="1" applyFill="1" applyBorder="1" applyAlignment="1" applyProtection="1">
      <alignment vertical="center" wrapText="1"/>
    </xf>
    <xf numFmtId="3" fontId="14" fillId="5" borderId="8" xfId="0" quotePrefix="1" applyNumberFormat="1" applyFont="1" applyFill="1" applyBorder="1" applyAlignment="1" applyProtection="1">
      <alignment vertical="center" wrapText="1"/>
    </xf>
    <xf numFmtId="3" fontId="2" fillId="0" borderId="4" xfId="0" applyNumberFormat="1" applyFont="1" applyFill="1" applyBorder="1" applyAlignment="1" applyProtection="1">
      <alignment vertical="center" wrapText="1"/>
    </xf>
    <xf numFmtId="3" fontId="2" fillId="0" borderId="8" xfId="0" applyNumberFormat="1" applyFont="1" applyFill="1" applyBorder="1" applyAlignment="1" applyProtection="1">
      <alignment vertical="center" wrapText="1"/>
    </xf>
    <xf numFmtId="3" fontId="14" fillId="0" borderId="10" xfId="0" applyNumberFormat="1" applyFont="1" applyFill="1" applyBorder="1" applyAlignment="1" applyProtection="1">
      <alignment horizontal="right" vertical="center"/>
    </xf>
    <xf numFmtId="3" fontId="2" fillId="0" borderId="23" xfId="0" applyNumberFormat="1" applyFont="1" applyFill="1" applyBorder="1" applyAlignment="1" applyProtection="1">
      <alignment vertical="center" wrapText="1"/>
    </xf>
    <xf numFmtId="3" fontId="2" fillId="0" borderId="4" xfId="0" applyNumberFormat="1" applyFont="1" applyFill="1" applyBorder="1" applyAlignment="1" applyProtection="1">
      <alignment vertical="center" wrapText="1"/>
      <protection locked="0"/>
    </xf>
    <xf numFmtId="3" fontId="2" fillId="0" borderId="8" xfId="0" applyNumberFormat="1" applyFont="1" applyFill="1" applyBorder="1" applyAlignment="1" applyProtection="1">
      <alignment vertical="center" wrapText="1"/>
      <protection locked="0"/>
    </xf>
    <xf numFmtId="3" fontId="2" fillId="0" borderId="23" xfId="0" applyNumberFormat="1" applyFont="1" applyFill="1" applyBorder="1" applyAlignment="1" applyProtection="1">
      <alignment vertical="center" wrapText="1"/>
      <protection locked="0"/>
    </xf>
    <xf numFmtId="3" fontId="8" fillId="0" borderId="12" xfId="0" applyNumberFormat="1" applyFont="1" applyFill="1" applyBorder="1" applyAlignment="1" applyProtection="1">
      <alignment vertical="center" wrapText="1"/>
      <protection locked="0"/>
    </xf>
    <xf numFmtId="0" fontId="4" fillId="0" borderId="8" xfId="0" applyFont="1" applyFill="1" applyBorder="1" applyAlignment="1" applyProtection="1">
      <alignment horizontal="left" vertical="center"/>
    </xf>
    <xf numFmtId="3" fontId="7" fillId="0" borderId="4" xfId="0" applyNumberFormat="1" applyFont="1" applyFill="1" applyBorder="1" applyAlignment="1" applyProtection="1">
      <alignment horizontal="left" vertical="center" wrapText="1"/>
    </xf>
    <xf numFmtId="3" fontId="7" fillId="0" borderId="8" xfId="0" applyNumberFormat="1" applyFont="1" applyFill="1" applyBorder="1" applyAlignment="1" applyProtection="1">
      <alignment horizontal="left" vertical="center" wrapText="1"/>
    </xf>
    <xf numFmtId="3" fontId="4" fillId="5" borderId="8" xfId="0" applyNumberFormat="1" applyFont="1" applyFill="1" applyBorder="1" applyAlignment="1" applyProtection="1">
      <alignment horizontal="left" vertical="center" wrapText="1"/>
    </xf>
    <xf numFmtId="3" fontId="5" fillId="0" borderId="8" xfId="0" applyNumberFormat="1" applyFont="1" applyFill="1" applyBorder="1" applyAlignment="1" applyProtection="1">
      <alignment vertical="center" wrapText="1"/>
    </xf>
    <xf numFmtId="3" fontId="7" fillId="0" borderId="8" xfId="0" quotePrefix="1" applyNumberFormat="1" applyFont="1" applyFill="1" applyBorder="1" applyAlignment="1" applyProtection="1">
      <alignment horizontal="left" vertical="center" wrapText="1"/>
    </xf>
    <xf numFmtId="3" fontId="4" fillId="0" borderId="23" xfId="0" applyNumberFormat="1" applyFont="1" applyFill="1" applyBorder="1" applyAlignment="1" applyProtection="1">
      <alignment vertical="center"/>
    </xf>
    <xf numFmtId="3" fontId="7" fillId="0" borderId="23" xfId="0" applyNumberFormat="1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4" fillId="0" borderId="8" xfId="0" applyFont="1" applyFill="1" applyBorder="1" applyAlignment="1" applyProtection="1">
      <alignment vertical="center"/>
    </xf>
    <xf numFmtId="0" fontId="10" fillId="4" borderId="8" xfId="0" applyFont="1" applyFill="1" applyBorder="1" applyAlignment="1" applyProtection="1">
      <alignment horizontal="left" vertical="center" wrapText="1"/>
    </xf>
    <xf numFmtId="0" fontId="7" fillId="0" borderId="18" xfId="0" applyFont="1" applyFill="1" applyBorder="1" applyAlignment="1" applyProtection="1">
      <alignment horizontal="left" vertical="center" wrapText="1"/>
    </xf>
    <xf numFmtId="0" fontId="7" fillId="0" borderId="8" xfId="0" quotePrefix="1" applyFont="1" applyFill="1" applyBorder="1" applyAlignment="1" applyProtection="1">
      <alignment horizontal="left" vertical="center" wrapText="1"/>
    </xf>
    <xf numFmtId="0" fontId="10" fillId="4" borderId="8" xfId="0" quotePrefix="1" applyFont="1" applyFill="1" applyBorder="1" applyAlignment="1" applyProtection="1">
      <alignment horizontal="left" vertical="center" wrapText="1"/>
    </xf>
    <xf numFmtId="0" fontId="16" fillId="0" borderId="8" xfId="0" applyFont="1" applyFill="1" applyBorder="1" applyAlignment="1" applyProtection="1">
      <alignment horizontal="left" vertical="center" wrapText="1"/>
    </xf>
    <xf numFmtId="3" fontId="4" fillId="0" borderId="12" xfId="0" applyNumberFormat="1" applyFont="1" applyFill="1" applyBorder="1" applyAlignment="1" applyProtection="1">
      <alignment vertical="center"/>
    </xf>
    <xf numFmtId="0" fontId="17" fillId="8" borderId="39" xfId="0" applyFont="1" applyFill="1" applyBorder="1" applyAlignment="1" applyProtection="1">
      <alignment horizontal="center" vertical="center" wrapText="1"/>
    </xf>
    <xf numFmtId="0" fontId="17" fillId="8" borderId="42" xfId="0" applyFont="1" applyFill="1" applyBorder="1" applyAlignment="1" applyProtection="1">
      <alignment horizontal="center" vertical="center" wrapText="1"/>
    </xf>
    <xf numFmtId="0" fontId="21" fillId="4" borderId="36" xfId="0" applyFont="1" applyFill="1" applyBorder="1" applyAlignment="1" applyProtection="1">
      <alignment horizontal="left" vertical="center" wrapText="1"/>
    </xf>
    <xf numFmtId="0" fontId="4" fillId="5" borderId="8" xfId="1" quotePrefix="1" applyFont="1" applyFill="1" applyBorder="1" applyAlignment="1" applyProtection="1">
      <alignment horizontal="left" vertical="center" wrapText="1"/>
    </xf>
    <xf numFmtId="3" fontId="11" fillId="0" borderId="11" xfId="0" applyNumberFormat="1" applyFont="1" applyFill="1" applyBorder="1" applyAlignment="1" applyProtection="1">
      <alignment horizontal="left" vertical="center" wrapText="1"/>
    </xf>
    <xf numFmtId="3" fontId="11" fillId="0" borderId="46" xfId="0" applyNumberFormat="1" applyFont="1" applyFill="1" applyBorder="1" applyAlignment="1" applyProtection="1">
      <alignment horizontal="left" vertical="center" wrapText="1"/>
    </xf>
    <xf numFmtId="3" fontId="24" fillId="0" borderId="11" xfId="0" quotePrefix="1" applyNumberFormat="1" applyFont="1" applyFill="1" applyBorder="1" applyAlignment="1" applyProtection="1">
      <alignment horizontal="left" vertical="center" wrapText="1"/>
    </xf>
    <xf numFmtId="3" fontId="9" fillId="0" borderId="8" xfId="0" quotePrefix="1" applyNumberFormat="1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</xf>
    <xf numFmtId="3" fontId="9" fillId="0" borderId="0" xfId="0" applyNumberFormat="1" applyFont="1" applyFill="1" applyBorder="1" applyAlignment="1" applyProtection="1">
      <alignment horizontal="center" vertical="center" wrapText="1"/>
    </xf>
    <xf numFmtId="3" fontId="23" fillId="5" borderId="8" xfId="0" quotePrefix="1" applyNumberFormat="1" applyFont="1" applyFill="1" applyBorder="1" applyAlignment="1" applyProtection="1">
      <alignment horizontal="left" vertical="center" wrapText="1"/>
    </xf>
    <xf numFmtId="0" fontId="3" fillId="4" borderId="33" xfId="0" applyFont="1" applyFill="1" applyBorder="1" applyAlignment="1" applyProtection="1">
      <alignment horizontal="center" vertical="center" textRotation="90" wrapText="1"/>
    </xf>
    <xf numFmtId="0" fontId="20" fillId="0" borderId="8" xfId="0" applyFont="1" applyFill="1" applyBorder="1" applyAlignment="1" applyProtection="1">
      <alignment vertical="center"/>
    </xf>
    <xf numFmtId="3" fontId="27" fillId="0" borderId="20" xfId="0" applyNumberFormat="1" applyFont="1" applyFill="1" applyBorder="1" applyAlignment="1" applyProtection="1">
      <alignment vertical="center" wrapText="1"/>
    </xf>
    <xf numFmtId="3" fontId="27" fillId="0" borderId="21" xfId="0" applyNumberFormat="1" applyFont="1" applyFill="1" applyBorder="1" applyAlignment="1" applyProtection="1">
      <alignment vertical="center" wrapText="1"/>
    </xf>
    <xf numFmtId="3" fontId="11" fillId="0" borderId="4" xfId="0" applyNumberFormat="1" applyFont="1" applyFill="1" applyBorder="1" applyAlignment="1" applyProtection="1">
      <alignment horizontal="left" vertical="center" wrapText="1"/>
    </xf>
    <xf numFmtId="3" fontId="32" fillId="0" borderId="8" xfId="0" applyNumberFormat="1" applyFont="1" applyFill="1" applyBorder="1" applyAlignment="1" applyProtection="1">
      <alignment horizontal="left" vertical="center"/>
    </xf>
    <xf numFmtId="3" fontId="11" fillId="5" borderId="8" xfId="0" quotePrefix="1" applyNumberFormat="1" applyFont="1" applyFill="1" applyBorder="1" applyAlignment="1" applyProtection="1">
      <alignment horizontal="left" vertical="center" wrapText="1"/>
    </xf>
    <xf numFmtId="3" fontId="24" fillId="5" borderId="8" xfId="0" quotePrefix="1" applyNumberFormat="1" applyFont="1" applyFill="1" applyBorder="1" applyAlignment="1" applyProtection="1">
      <alignment horizontal="left" vertical="center" wrapText="1"/>
    </xf>
    <xf numFmtId="3" fontId="27" fillId="0" borderId="8" xfId="0" applyNumberFormat="1" applyFont="1" applyFill="1" applyBorder="1" applyAlignment="1" applyProtection="1">
      <alignment horizontal="left" vertical="center"/>
    </xf>
    <xf numFmtId="3" fontId="34" fillId="5" borderId="8" xfId="0" quotePrefix="1" applyNumberFormat="1" applyFont="1" applyFill="1" applyBorder="1" applyAlignment="1" applyProtection="1">
      <alignment horizontal="left" vertical="center" wrapText="1"/>
    </xf>
    <xf numFmtId="3" fontId="35" fillId="4" borderId="8" xfId="0" quotePrefix="1" applyNumberFormat="1" applyFont="1" applyFill="1" applyBorder="1" applyAlignment="1" applyProtection="1">
      <alignment horizontal="left" vertical="center" wrapText="1"/>
    </xf>
    <xf numFmtId="3" fontId="8" fillId="4" borderId="23" xfId="0" quotePrefix="1" applyNumberFormat="1" applyFont="1" applyFill="1" applyBorder="1" applyAlignment="1" applyProtection="1">
      <alignment horizontal="left" vertical="center" wrapText="1"/>
    </xf>
    <xf numFmtId="3" fontId="3" fillId="4" borderId="33" xfId="0" applyNumberFormat="1" applyFont="1" applyFill="1" applyBorder="1" applyAlignment="1" applyProtection="1">
      <alignment horizontal="center" vertical="center" textRotation="90"/>
    </xf>
    <xf numFmtId="0" fontId="4" fillId="0" borderId="23" xfId="0" applyFont="1" applyFill="1" applyBorder="1" applyAlignment="1" applyProtection="1">
      <alignment vertical="center"/>
    </xf>
    <xf numFmtId="0" fontId="7" fillId="0" borderId="23" xfId="0" applyFont="1" applyFill="1" applyBorder="1" applyAlignment="1" applyProtection="1">
      <alignment horizontal="left" vertical="center" wrapText="1"/>
    </xf>
    <xf numFmtId="0" fontId="12" fillId="0" borderId="4" xfId="0" applyFont="1" applyFill="1" applyBorder="1" applyAlignment="1" applyProtection="1">
      <alignment vertical="center"/>
    </xf>
    <xf numFmtId="0" fontId="12" fillId="0" borderId="8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horizontal="center" vertical="center"/>
    </xf>
    <xf numFmtId="3" fontId="32" fillId="0" borderId="8" xfId="0" applyNumberFormat="1" applyFont="1" applyFill="1" applyBorder="1" applyAlignment="1" applyProtection="1">
      <alignment horizontal="left" vertical="center" wrapText="1"/>
    </xf>
    <xf numFmtId="0" fontId="37" fillId="4" borderId="8" xfId="0" applyFont="1" applyFill="1" applyBorder="1" applyAlignment="1" applyProtection="1">
      <alignment horizontal="left" vertical="center" wrapText="1"/>
    </xf>
    <xf numFmtId="0" fontId="12" fillId="0" borderId="23" xfId="0" applyFont="1" applyFill="1" applyBorder="1" applyAlignment="1" applyProtection="1">
      <alignment vertical="center"/>
    </xf>
    <xf numFmtId="0" fontId="0" fillId="0" borderId="0" xfId="0" applyProtection="1">
      <protection locked="0"/>
    </xf>
    <xf numFmtId="0" fontId="11" fillId="12" borderId="8" xfId="0" applyFont="1" applyFill="1" applyBorder="1" applyAlignment="1" applyProtection="1">
      <alignment horizontal="left" vertical="center" wrapText="1"/>
    </xf>
    <xf numFmtId="0" fontId="0" fillId="13" borderId="0" xfId="0" applyFill="1"/>
    <xf numFmtId="0" fontId="0" fillId="0" borderId="0" xfId="0" applyFill="1"/>
    <xf numFmtId="3" fontId="27" fillId="0" borderId="17" xfId="0" applyNumberFormat="1" applyFont="1" applyFill="1" applyBorder="1" applyAlignment="1" applyProtection="1">
      <alignment vertical="center" wrapText="1"/>
      <protection locked="0"/>
    </xf>
    <xf numFmtId="3" fontId="27" fillId="0" borderId="21" xfId="0" applyNumberFormat="1" applyFont="1" applyFill="1" applyBorder="1" applyAlignment="1" applyProtection="1">
      <alignment vertical="center" wrapText="1"/>
      <protection locked="0"/>
    </xf>
    <xf numFmtId="0" fontId="0" fillId="7" borderId="0" xfId="0" applyFill="1"/>
    <xf numFmtId="0" fontId="1" fillId="14" borderId="2" xfId="0" applyFont="1" applyFill="1" applyBorder="1" applyAlignment="1" applyProtection="1">
      <alignment horizontal="center" vertical="center" wrapText="1"/>
    </xf>
    <xf numFmtId="0" fontId="9" fillId="10" borderId="2" xfId="0" applyFont="1" applyFill="1" applyBorder="1" applyAlignment="1" applyProtection="1">
      <alignment horizontal="center" vertical="center" wrapText="1"/>
    </xf>
    <xf numFmtId="3" fontId="0" fillId="0" borderId="56" xfId="0" applyNumberFormat="1" applyBorder="1" applyAlignment="1">
      <alignment vertical="center"/>
    </xf>
    <xf numFmtId="3" fontId="6" fillId="0" borderId="8" xfId="0" applyNumberFormat="1" applyFont="1" applyFill="1" applyBorder="1" applyAlignment="1" applyProtection="1">
      <alignment horizontal="left" vertical="center" wrapText="1"/>
    </xf>
    <xf numFmtId="3" fontId="5" fillId="0" borderId="8" xfId="0" applyNumberFormat="1" applyFont="1" applyFill="1" applyBorder="1" applyAlignment="1" applyProtection="1">
      <alignment horizontal="left" vertical="center" wrapText="1"/>
    </xf>
    <xf numFmtId="3" fontId="8" fillId="4" borderId="8" xfId="0" applyNumberFormat="1" applyFont="1" applyFill="1" applyBorder="1" applyAlignment="1" applyProtection="1">
      <alignment horizontal="center" vertical="center" wrapText="1"/>
    </xf>
    <xf numFmtId="3" fontId="5" fillId="0" borderId="24" xfId="0" applyNumberFormat="1" applyFont="1" applyFill="1" applyBorder="1" applyAlignment="1" applyProtection="1">
      <alignment horizontal="center" vertical="center"/>
    </xf>
    <xf numFmtId="3" fontId="5" fillId="0" borderId="25" xfId="0" applyNumberFormat="1" applyFont="1" applyFill="1" applyBorder="1" applyAlignment="1" applyProtection="1">
      <alignment horizontal="center" vertical="center"/>
    </xf>
    <xf numFmtId="3" fontId="5" fillId="0" borderId="26" xfId="0" applyNumberFormat="1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41" fillId="2" borderId="1" xfId="0" applyFont="1" applyFill="1" applyBorder="1" applyAlignment="1" applyProtection="1">
      <alignment horizontal="center" vertical="center" wrapText="1"/>
    </xf>
    <xf numFmtId="3" fontId="3" fillId="4" borderId="3" xfId="0" applyNumberFormat="1" applyFont="1" applyFill="1" applyBorder="1" applyAlignment="1" applyProtection="1">
      <alignment horizontal="center" vertical="center" textRotation="90"/>
    </xf>
    <xf numFmtId="3" fontId="3" fillId="4" borderId="7" xfId="0" applyNumberFormat="1" applyFont="1" applyFill="1" applyBorder="1" applyAlignment="1" applyProtection="1">
      <alignment horizontal="center" vertical="center" textRotation="90"/>
    </xf>
    <xf numFmtId="3" fontId="3" fillId="4" borderId="22" xfId="0" applyNumberFormat="1" applyFont="1" applyFill="1" applyBorder="1" applyAlignment="1" applyProtection="1">
      <alignment horizontal="center" vertical="center" textRotation="90"/>
    </xf>
    <xf numFmtId="3" fontId="4" fillId="0" borderId="4" xfId="0" quotePrefix="1" applyNumberFormat="1" applyFont="1" applyFill="1" applyBorder="1" applyAlignment="1" applyProtection="1">
      <alignment vertical="center"/>
    </xf>
    <xf numFmtId="3" fontId="4" fillId="0" borderId="8" xfId="0" applyNumberFormat="1" applyFont="1" applyFill="1" applyBorder="1" applyAlignment="1" applyProtection="1">
      <alignment vertical="center"/>
    </xf>
    <xf numFmtId="3" fontId="5" fillId="0" borderId="5" xfId="0" applyNumberFormat="1" applyFont="1" applyFill="1" applyBorder="1" applyAlignment="1" applyProtection="1">
      <alignment horizontal="center" vertical="center" textRotation="90" wrapText="1"/>
    </xf>
    <xf numFmtId="3" fontId="5" fillId="0" borderId="9" xfId="0" applyNumberFormat="1" applyFont="1" applyFill="1" applyBorder="1" applyAlignment="1" applyProtection="1">
      <alignment horizontal="center" vertical="center" textRotation="90" wrapText="1"/>
    </xf>
    <xf numFmtId="3" fontId="5" fillId="0" borderId="19" xfId="0" applyNumberFormat="1" applyFont="1" applyFill="1" applyBorder="1" applyAlignment="1" applyProtection="1">
      <alignment horizontal="center" vertical="center" textRotation="90" wrapText="1"/>
    </xf>
    <xf numFmtId="3" fontId="5" fillId="0" borderId="4" xfId="0" quotePrefix="1" applyNumberFormat="1" applyFont="1" applyFill="1" applyBorder="1" applyAlignment="1" applyProtection="1">
      <alignment vertical="center"/>
    </xf>
    <xf numFmtId="3" fontId="5" fillId="0" borderId="8" xfId="0" quotePrefix="1" applyNumberFormat="1" applyFont="1" applyFill="1" applyBorder="1" applyAlignment="1" applyProtection="1">
      <alignment vertical="center"/>
    </xf>
    <xf numFmtId="3" fontId="6" fillId="0" borderId="4" xfId="0" quotePrefix="1" applyNumberFormat="1" applyFont="1" applyFill="1" applyBorder="1" applyAlignment="1" applyProtection="1">
      <alignment horizontal="left" vertical="center" wrapText="1"/>
    </xf>
    <xf numFmtId="3" fontId="6" fillId="0" borderId="8" xfId="0" quotePrefix="1" applyNumberFormat="1" applyFont="1" applyFill="1" applyBorder="1" applyAlignment="1" applyProtection="1">
      <alignment horizontal="left" vertical="center" wrapText="1"/>
    </xf>
    <xf numFmtId="3" fontId="5" fillId="0" borderId="12" xfId="0" quotePrefix="1" applyNumberFormat="1" applyFont="1" applyFill="1" applyBorder="1" applyAlignment="1" applyProtection="1">
      <alignment horizontal="center" vertical="center"/>
    </xf>
    <xf numFmtId="3" fontId="5" fillId="0" borderId="16" xfId="0" quotePrefix="1" applyNumberFormat="1" applyFont="1" applyFill="1" applyBorder="1" applyAlignment="1" applyProtection="1">
      <alignment horizontal="center" vertical="center"/>
    </xf>
    <xf numFmtId="3" fontId="5" fillId="0" borderId="18" xfId="0" quotePrefix="1" applyNumberFormat="1" applyFont="1" applyFill="1" applyBorder="1" applyAlignment="1" applyProtection="1">
      <alignment horizontal="center" vertical="center"/>
    </xf>
    <xf numFmtId="3" fontId="5" fillId="0" borderId="8" xfId="0" applyNumberFormat="1" applyFont="1" applyFill="1" applyBorder="1" applyAlignment="1" applyProtection="1">
      <alignment vertical="center"/>
    </xf>
    <xf numFmtId="0" fontId="9" fillId="6" borderId="28" xfId="0" applyFont="1" applyFill="1" applyBorder="1" applyAlignment="1" applyProtection="1">
      <alignment horizontal="center" vertical="center" textRotation="90"/>
    </xf>
    <xf numFmtId="0" fontId="9" fillId="6" borderId="33" xfId="0" applyFont="1" applyFill="1" applyBorder="1" applyAlignment="1" applyProtection="1">
      <alignment horizontal="center" vertical="center" textRotation="90"/>
    </xf>
    <xf numFmtId="0" fontId="5" fillId="0" borderId="29" xfId="0" applyFont="1" applyFill="1" applyBorder="1" applyAlignment="1" applyProtection="1">
      <alignment horizontal="center" vertical="center"/>
    </xf>
    <xf numFmtId="0" fontId="5" fillId="0" borderId="30" xfId="0" applyFont="1" applyFill="1" applyBorder="1" applyAlignment="1" applyProtection="1">
      <alignment horizontal="center" vertical="center"/>
    </xf>
    <xf numFmtId="0" fontId="5" fillId="0" borderId="31" xfId="0" applyFont="1" applyFill="1" applyBorder="1" applyAlignment="1" applyProtection="1">
      <alignment horizontal="center" vertical="center"/>
    </xf>
    <xf numFmtId="0" fontId="5" fillId="0" borderId="34" xfId="0" applyFont="1" applyFill="1" applyBorder="1" applyAlignment="1" applyProtection="1">
      <alignment horizontal="center" vertical="center"/>
    </xf>
    <xf numFmtId="0" fontId="5" fillId="0" borderId="35" xfId="0" applyFont="1" applyFill="1" applyBorder="1" applyAlignment="1" applyProtection="1">
      <alignment horizontal="center" vertical="center"/>
    </xf>
    <xf numFmtId="0" fontId="5" fillId="0" borderId="36" xfId="0" applyFont="1" applyFill="1" applyBorder="1" applyAlignment="1" applyProtection="1">
      <alignment horizontal="center" vertical="center"/>
    </xf>
    <xf numFmtId="0" fontId="3" fillId="4" borderId="28" xfId="0" applyFont="1" applyFill="1" applyBorder="1" applyAlignment="1" applyProtection="1">
      <alignment horizontal="center" vertical="center" textRotation="90"/>
    </xf>
    <xf numFmtId="0" fontId="3" fillId="4" borderId="33" xfId="0" applyFont="1" applyFill="1" applyBorder="1" applyAlignment="1" applyProtection="1">
      <alignment horizontal="center" vertical="center" textRotation="90"/>
    </xf>
    <xf numFmtId="0" fontId="4" fillId="0" borderId="4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left" vertical="center"/>
    </xf>
    <xf numFmtId="0" fontId="4" fillId="0" borderId="8" xfId="0" quotePrefix="1" applyFont="1" applyFill="1" applyBorder="1" applyAlignment="1" applyProtection="1">
      <alignment vertical="center"/>
    </xf>
    <xf numFmtId="0" fontId="4" fillId="0" borderId="12" xfId="0" quotePrefix="1" applyFont="1" applyFill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left" vertical="center" wrapText="1"/>
    </xf>
    <xf numFmtId="0" fontId="4" fillId="0" borderId="8" xfId="0" quotePrefix="1" applyFont="1" applyFill="1" applyBorder="1" applyAlignment="1" applyProtection="1">
      <alignment horizontal="left" vertical="center"/>
    </xf>
    <xf numFmtId="0" fontId="4" fillId="0" borderId="18" xfId="0" quotePrefix="1" applyFont="1" applyFill="1" applyBorder="1" applyAlignment="1" applyProtection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17" xfId="0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center" vertical="center" textRotation="90"/>
    </xf>
    <xf numFmtId="3" fontId="3" fillId="4" borderId="28" xfId="0" applyNumberFormat="1" applyFont="1" applyFill="1" applyBorder="1" applyAlignment="1" applyProtection="1">
      <alignment horizontal="center" vertical="center" textRotation="90"/>
    </xf>
    <xf numFmtId="3" fontId="3" fillId="4" borderId="33" xfId="0" applyNumberFormat="1" applyFont="1" applyFill="1" applyBorder="1" applyAlignment="1" applyProtection="1">
      <alignment horizontal="center" vertical="center" textRotation="90"/>
    </xf>
    <xf numFmtId="3" fontId="3" fillId="4" borderId="37" xfId="0" applyNumberFormat="1" applyFont="1" applyFill="1" applyBorder="1" applyAlignment="1" applyProtection="1">
      <alignment horizontal="center" vertical="center" textRotation="90"/>
    </xf>
    <xf numFmtId="3" fontId="4" fillId="0" borderId="16" xfId="0" applyNumberFormat="1" applyFont="1" applyFill="1" applyBorder="1" applyAlignment="1" applyProtection="1">
      <alignment vertical="center"/>
    </xf>
    <xf numFmtId="3" fontId="4" fillId="0" borderId="18" xfId="0" applyNumberFormat="1" applyFont="1" applyFill="1" applyBorder="1" applyAlignment="1" applyProtection="1">
      <alignment vertical="center"/>
    </xf>
    <xf numFmtId="3" fontId="6" fillId="0" borderId="18" xfId="0" applyNumberFormat="1" applyFont="1" applyFill="1" applyBorder="1" applyAlignment="1" applyProtection="1">
      <alignment horizontal="left" vertical="center" wrapText="1"/>
    </xf>
    <xf numFmtId="0" fontId="13" fillId="0" borderId="18" xfId="0" applyFont="1" applyFill="1" applyBorder="1" applyAlignment="1" applyProtection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0" fontId="13" fillId="0" borderId="12" xfId="0" applyFont="1" applyFill="1" applyBorder="1" applyAlignment="1" applyProtection="1">
      <alignment horizontal="left" vertical="center" wrapText="1"/>
    </xf>
    <xf numFmtId="3" fontId="3" fillId="4" borderId="8" xfId="0" applyNumberFormat="1" applyFont="1" applyFill="1" applyBorder="1" applyAlignment="1" applyProtection="1">
      <alignment horizontal="left" vertical="center" wrapText="1"/>
    </xf>
    <xf numFmtId="3" fontId="4" fillId="0" borderId="12" xfId="0" applyNumberFormat="1" applyFont="1" applyFill="1" applyBorder="1" applyAlignment="1" applyProtection="1">
      <alignment vertical="center"/>
    </xf>
    <xf numFmtId="0" fontId="9" fillId="6" borderId="37" xfId="0" applyFont="1" applyFill="1" applyBorder="1" applyAlignment="1" applyProtection="1">
      <alignment horizontal="center" vertical="center" textRotation="90"/>
    </xf>
    <xf numFmtId="3" fontId="6" fillId="0" borderId="13" xfId="0" applyNumberFormat="1" applyFont="1" applyFill="1" applyBorder="1" applyAlignment="1" applyProtection="1">
      <alignment horizontal="left" vertical="center" wrapText="1"/>
    </xf>
    <xf numFmtId="3" fontId="6" fillId="0" borderId="14" xfId="0" applyNumberFormat="1" applyFont="1" applyFill="1" applyBorder="1" applyAlignment="1" applyProtection="1">
      <alignment horizontal="left" vertical="center" wrapText="1"/>
    </xf>
    <xf numFmtId="3" fontId="6" fillId="0" borderId="15" xfId="0" applyNumberFormat="1" applyFont="1" applyFill="1" applyBorder="1" applyAlignment="1" applyProtection="1">
      <alignment horizontal="left" vertical="center" wrapText="1"/>
    </xf>
    <xf numFmtId="3" fontId="6" fillId="0" borderId="9" xfId="0" applyNumberFormat="1" applyFont="1" applyFill="1" applyBorder="1" applyAlignment="1" applyProtection="1">
      <alignment horizontal="left" vertical="center" wrapText="1"/>
    </xf>
    <xf numFmtId="3" fontId="6" fillId="0" borderId="0" xfId="0" applyNumberFormat="1" applyFont="1" applyFill="1" applyBorder="1" applyAlignment="1" applyProtection="1">
      <alignment horizontal="left" vertical="center" wrapText="1"/>
    </xf>
    <xf numFmtId="3" fontId="6" fillId="0" borderId="17" xfId="0" applyNumberFormat="1" applyFont="1" applyFill="1" applyBorder="1" applyAlignment="1" applyProtection="1">
      <alignment horizontal="left" vertical="center" wrapText="1"/>
    </xf>
    <xf numFmtId="3" fontId="6" fillId="0" borderId="19" xfId="0" applyNumberFormat="1" applyFont="1" applyFill="1" applyBorder="1" applyAlignment="1" applyProtection="1">
      <alignment horizontal="left" vertical="center" wrapText="1"/>
    </xf>
    <xf numFmtId="3" fontId="6" fillId="0" borderId="20" xfId="0" applyNumberFormat="1" applyFont="1" applyFill="1" applyBorder="1" applyAlignment="1" applyProtection="1">
      <alignment horizontal="left" vertical="center" wrapText="1"/>
    </xf>
    <xf numFmtId="3" fontId="6" fillId="0" borderId="21" xfId="0" applyNumberFormat="1" applyFont="1" applyFill="1" applyBorder="1" applyAlignment="1" applyProtection="1">
      <alignment horizontal="left" vertical="center" wrapText="1"/>
    </xf>
    <xf numFmtId="0" fontId="13" fillId="0" borderId="8" xfId="0" applyFont="1" applyFill="1" applyBorder="1" applyAlignment="1" applyProtection="1">
      <alignment horizontal="left" vertical="center" wrapText="1"/>
    </xf>
    <xf numFmtId="3" fontId="17" fillId="5" borderId="8" xfId="0" applyNumberFormat="1" applyFont="1" applyFill="1" applyBorder="1" applyAlignment="1" applyProtection="1">
      <alignment horizontal="left" vertical="center" wrapText="1"/>
    </xf>
    <xf numFmtId="3" fontId="8" fillId="4" borderId="8" xfId="0" applyNumberFormat="1" applyFont="1" applyFill="1" applyBorder="1" applyAlignment="1" applyProtection="1">
      <alignment horizontal="left" vertical="center" wrapText="1"/>
    </xf>
    <xf numFmtId="3" fontId="4" fillId="0" borderId="12" xfId="0" applyNumberFormat="1" applyFont="1" applyFill="1" applyBorder="1" applyAlignment="1" applyProtection="1">
      <alignment horizontal="center" vertical="center"/>
    </xf>
    <xf numFmtId="3" fontId="4" fillId="0" borderId="16" xfId="0" applyNumberFormat="1" applyFont="1" applyFill="1" applyBorder="1" applyAlignment="1" applyProtection="1">
      <alignment horizontal="center" vertical="center"/>
    </xf>
    <xf numFmtId="3" fontId="4" fillId="0" borderId="18" xfId="0" applyNumberFormat="1" applyFont="1" applyFill="1" applyBorder="1" applyAlignment="1" applyProtection="1">
      <alignment horizontal="center" vertical="center"/>
    </xf>
    <xf numFmtId="3" fontId="4" fillId="0" borderId="9" xfId="0" applyNumberFormat="1" applyFont="1" applyFill="1" applyBorder="1" applyAlignment="1" applyProtection="1">
      <alignment horizontal="center" vertical="center" textRotation="90"/>
    </xf>
    <xf numFmtId="3" fontId="4" fillId="0" borderId="19" xfId="0" applyNumberFormat="1" applyFont="1" applyFill="1" applyBorder="1" applyAlignment="1" applyProtection="1">
      <alignment horizontal="center" vertical="center" textRotation="90"/>
    </xf>
    <xf numFmtId="3" fontId="12" fillId="0" borderId="18" xfId="0" applyNumberFormat="1" applyFont="1" applyFill="1" applyBorder="1" applyAlignment="1" applyProtection="1">
      <alignment vertical="center" wrapText="1"/>
    </xf>
    <xf numFmtId="3" fontId="12" fillId="0" borderId="8" xfId="0" applyNumberFormat="1" applyFont="1" applyFill="1" applyBorder="1" applyAlignment="1" applyProtection="1">
      <alignment vertical="center" wrapText="1"/>
    </xf>
    <xf numFmtId="3" fontId="4" fillId="0" borderId="18" xfId="0" applyNumberFormat="1" applyFont="1" applyFill="1" applyBorder="1" applyAlignment="1" applyProtection="1">
      <alignment horizontal="left" vertical="center" wrapText="1"/>
    </xf>
    <xf numFmtId="3" fontId="4" fillId="0" borderId="8" xfId="0" applyNumberFormat="1" applyFont="1" applyFill="1" applyBorder="1" applyAlignment="1" applyProtection="1">
      <alignment horizontal="left" vertical="center" wrapText="1"/>
    </xf>
    <xf numFmtId="3" fontId="3" fillId="4" borderId="34" xfId="0" applyNumberFormat="1" applyFont="1" applyFill="1" applyBorder="1" applyAlignment="1" applyProtection="1">
      <alignment horizontal="left" vertical="center" wrapText="1"/>
    </xf>
    <xf numFmtId="3" fontId="3" fillId="4" borderId="35" xfId="0" applyNumberFormat="1" applyFont="1" applyFill="1" applyBorder="1" applyAlignment="1" applyProtection="1">
      <alignment horizontal="left" vertical="center" wrapText="1"/>
    </xf>
    <xf numFmtId="3" fontId="3" fillId="4" borderId="36" xfId="0" applyNumberFormat="1" applyFont="1" applyFill="1" applyBorder="1" applyAlignment="1" applyProtection="1">
      <alignment horizontal="left" vertical="center" wrapText="1"/>
    </xf>
    <xf numFmtId="3" fontId="4" fillId="0" borderId="13" xfId="0" applyNumberFormat="1" applyFont="1" applyFill="1" applyBorder="1" applyAlignment="1" applyProtection="1">
      <alignment horizontal="left" vertical="center" wrapText="1"/>
    </xf>
    <xf numFmtId="3" fontId="4" fillId="0" borderId="14" xfId="0" applyNumberFormat="1" applyFont="1" applyFill="1" applyBorder="1" applyAlignment="1" applyProtection="1">
      <alignment horizontal="left" vertical="center" wrapText="1"/>
    </xf>
    <xf numFmtId="3" fontId="4" fillId="0" borderId="15" xfId="0" applyNumberFormat="1" applyFont="1" applyFill="1" applyBorder="1" applyAlignment="1" applyProtection="1">
      <alignment horizontal="left" vertical="center" wrapText="1"/>
    </xf>
    <xf numFmtId="3" fontId="4" fillId="0" borderId="9" xfId="0" applyNumberFormat="1" applyFont="1" applyFill="1" applyBorder="1" applyAlignment="1" applyProtection="1">
      <alignment horizontal="left" vertical="center" wrapText="1"/>
    </xf>
    <xf numFmtId="3" fontId="4" fillId="0" borderId="0" xfId="0" applyNumberFormat="1" applyFont="1" applyFill="1" applyBorder="1" applyAlignment="1" applyProtection="1">
      <alignment horizontal="left" vertical="center" wrapText="1"/>
    </xf>
    <xf numFmtId="3" fontId="4" fillId="0" borderId="17" xfId="0" applyNumberFormat="1" applyFont="1" applyFill="1" applyBorder="1" applyAlignment="1" applyProtection="1">
      <alignment horizontal="left" vertical="center" wrapText="1"/>
    </xf>
    <xf numFmtId="3" fontId="4" fillId="0" borderId="19" xfId="0" applyNumberFormat="1" applyFont="1" applyFill="1" applyBorder="1" applyAlignment="1" applyProtection="1">
      <alignment horizontal="left" vertical="center" wrapText="1"/>
    </xf>
    <xf numFmtId="3" fontId="4" fillId="0" borderId="20" xfId="0" applyNumberFormat="1" applyFont="1" applyFill="1" applyBorder="1" applyAlignment="1" applyProtection="1">
      <alignment horizontal="left" vertical="center" wrapText="1"/>
    </xf>
    <xf numFmtId="3" fontId="4" fillId="0" borderId="21" xfId="0" applyNumberFormat="1" applyFont="1" applyFill="1" applyBorder="1" applyAlignment="1" applyProtection="1">
      <alignment horizontal="left" vertical="center" wrapText="1"/>
    </xf>
    <xf numFmtId="0" fontId="20" fillId="0" borderId="13" xfId="1" applyFont="1" applyFill="1" applyBorder="1" applyAlignment="1" applyProtection="1">
      <alignment horizontal="left" vertical="center"/>
    </xf>
    <xf numFmtId="0" fontId="20" fillId="0" borderId="15" xfId="1" applyFont="1" applyFill="1" applyBorder="1" applyAlignment="1" applyProtection="1">
      <alignment horizontal="left" vertical="center"/>
    </xf>
    <xf numFmtId="0" fontId="3" fillId="4" borderId="34" xfId="0" applyFont="1" applyFill="1" applyBorder="1" applyAlignment="1" applyProtection="1">
      <alignment horizontal="left" vertical="center" wrapText="1"/>
    </xf>
    <xf numFmtId="0" fontId="3" fillId="4" borderId="35" xfId="0" applyFont="1" applyFill="1" applyBorder="1" applyAlignment="1" applyProtection="1">
      <alignment horizontal="left" vertical="center" wrapText="1"/>
    </xf>
    <xf numFmtId="0" fontId="3" fillId="4" borderId="36" xfId="0" applyFont="1" applyFill="1" applyBorder="1" applyAlignment="1" applyProtection="1">
      <alignment horizontal="left" vertic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9" fillId="0" borderId="43" xfId="1" applyFont="1" applyFill="1" applyBorder="1" applyAlignment="1" applyProtection="1">
      <alignment horizontal="left" vertical="center" wrapText="1"/>
    </xf>
    <xf numFmtId="0" fontId="9" fillId="0" borderId="44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0" xfId="1" applyFont="1" applyFill="1" applyBorder="1" applyAlignment="1" applyProtection="1">
      <alignment horizontal="left" vertical="center" wrapText="1"/>
    </xf>
    <xf numFmtId="0" fontId="9" fillId="0" borderId="17" xfId="1" applyFont="1" applyFill="1" applyBorder="1" applyAlignment="1" applyProtection="1">
      <alignment horizontal="left" vertical="center" wrapText="1"/>
    </xf>
    <xf numFmtId="0" fontId="20" fillId="0" borderId="18" xfId="1" applyFont="1" applyFill="1" applyBorder="1" applyAlignment="1" applyProtection="1">
      <alignment horizontal="left" vertical="center"/>
    </xf>
    <xf numFmtId="0" fontId="20" fillId="0" borderId="8" xfId="1" applyFont="1" applyFill="1" applyBorder="1" applyAlignment="1" applyProtection="1">
      <alignment horizontal="left" vertical="center"/>
    </xf>
    <xf numFmtId="0" fontId="21" fillId="4" borderId="34" xfId="0" applyFont="1" applyFill="1" applyBorder="1" applyAlignment="1" applyProtection="1">
      <alignment horizontal="left" vertical="center" wrapText="1"/>
    </xf>
    <xf numFmtId="0" fontId="21" fillId="4" borderId="35" xfId="0" applyFont="1" applyFill="1" applyBorder="1" applyAlignment="1" applyProtection="1">
      <alignment horizontal="left" vertical="center" wrapText="1"/>
    </xf>
    <xf numFmtId="0" fontId="21" fillId="4" borderId="36" xfId="0" applyFont="1" applyFill="1" applyBorder="1" applyAlignment="1" applyProtection="1">
      <alignment horizontal="left" vertical="center" wrapText="1"/>
    </xf>
    <xf numFmtId="3" fontId="6" fillId="0" borderId="13" xfId="0" quotePrefix="1" applyNumberFormat="1" applyFont="1" applyFill="1" applyBorder="1" applyAlignment="1" applyProtection="1">
      <alignment horizontal="left" vertical="center"/>
    </xf>
    <xf numFmtId="3" fontId="6" fillId="0" borderId="14" xfId="0" applyNumberFormat="1" applyFont="1" applyFill="1" applyBorder="1" applyAlignment="1" applyProtection="1">
      <alignment horizontal="left" vertical="center"/>
    </xf>
    <xf numFmtId="3" fontId="6" fillId="0" borderId="15" xfId="0" applyNumberFormat="1" applyFont="1" applyFill="1" applyBorder="1" applyAlignment="1" applyProtection="1">
      <alignment horizontal="left" vertical="center"/>
    </xf>
    <xf numFmtId="3" fontId="6" fillId="0" borderId="9" xfId="0" applyNumberFormat="1" applyFont="1" applyFill="1" applyBorder="1" applyAlignment="1" applyProtection="1">
      <alignment horizontal="left" vertical="center"/>
    </xf>
    <xf numFmtId="3" fontId="6" fillId="0" borderId="0" xfId="0" applyNumberFormat="1" applyFont="1" applyFill="1" applyBorder="1" applyAlignment="1" applyProtection="1">
      <alignment horizontal="left" vertical="center"/>
    </xf>
    <xf numFmtId="3" fontId="6" fillId="0" borderId="17" xfId="0" applyNumberFormat="1" applyFont="1" applyFill="1" applyBorder="1" applyAlignment="1" applyProtection="1">
      <alignment horizontal="left" vertical="center"/>
    </xf>
    <xf numFmtId="3" fontId="18" fillId="4" borderId="8" xfId="0" quotePrefix="1" applyNumberFormat="1" applyFont="1" applyFill="1" applyBorder="1" applyAlignment="1" applyProtection="1">
      <alignment horizontal="left" vertical="center" wrapText="1"/>
    </xf>
    <xf numFmtId="3" fontId="4" fillId="0" borderId="13" xfId="0" applyNumberFormat="1" applyFont="1" applyFill="1" applyBorder="1" applyAlignment="1" applyProtection="1">
      <alignment horizontal="center" vertical="center"/>
    </xf>
    <xf numFmtId="3" fontId="4" fillId="0" borderId="19" xfId="0" applyNumberFormat="1" applyFont="1" applyFill="1" applyBorder="1" applyAlignment="1" applyProtection="1">
      <alignment horizontal="center" vertical="center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20" xfId="0" applyFont="1" applyFill="1" applyBorder="1" applyAlignment="1" applyProtection="1">
      <alignment horizontal="center" vertical="center" wrapText="1"/>
    </xf>
    <xf numFmtId="0" fontId="4" fillId="0" borderId="13" xfId="1" applyFont="1" applyFill="1" applyBorder="1" applyAlignment="1" applyProtection="1">
      <alignment horizontal="center" vertical="center"/>
    </xf>
    <xf numFmtId="0" fontId="4" fillId="0" borderId="14" xfId="1" applyFont="1" applyFill="1" applyBorder="1" applyAlignment="1" applyProtection="1">
      <alignment horizontal="center" vertical="center"/>
    </xf>
    <xf numFmtId="0" fontId="4" fillId="0" borderId="15" xfId="1" applyFont="1" applyFill="1" applyBorder="1" applyAlignment="1" applyProtection="1">
      <alignment horizontal="center" vertical="center"/>
    </xf>
    <xf numFmtId="0" fontId="4" fillId="6" borderId="34" xfId="1" applyFont="1" applyFill="1" applyBorder="1" applyAlignment="1" applyProtection="1">
      <alignment horizontal="left" vertical="center"/>
    </xf>
    <xf numFmtId="0" fontId="4" fillId="6" borderId="35" xfId="1" applyFont="1" applyFill="1" applyBorder="1" applyAlignment="1" applyProtection="1">
      <alignment horizontal="left" vertical="center"/>
    </xf>
    <xf numFmtId="0" fontId="4" fillId="6" borderId="36" xfId="1" applyFont="1" applyFill="1" applyBorder="1" applyAlignment="1" applyProtection="1">
      <alignment horizontal="left" vertical="center"/>
    </xf>
    <xf numFmtId="3" fontId="3" fillId="4" borderId="0" xfId="0" applyNumberFormat="1" applyFont="1" applyFill="1" applyBorder="1" applyAlignment="1" applyProtection="1">
      <alignment horizontal="center" vertical="center" textRotation="90"/>
    </xf>
    <xf numFmtId="3" fontId="22" fillId="0" borderId="13" xfId="0" applyNumberFormat="1" applyFont="1" applyFill="1" applyBorder="1" applyAlignment="1" applyProtection="1">
      <alignment horizontal="center" vertical="center"/>
    </xf>
    <xf numFmtId="3" fontId="22" fillId="0" borderId="15" xfId="0" applyNumberFormat="1" applyFont="1" applyFill="1" applyBorder="1" applyAlignment="1" applyProtection="1">
      <alignment horizontal="center" vertical="center"/>
    </xf>
    <xf numFmtId="3" fontId="22" fillId="0" borderId="9" xfId="0" applyNumberFormat="1" applyFont="1" applyFill="1" applyBorder="1" applyAlignment="1" applyProtection="1">
      <alignment horizontal="center" vertical="center"/>
    </xf>
    <xf numFmtId="3" fontId="22" fillId="0" borderId="17" xfId="0" applyNumberFormat="1" applyFont="1" applyFill="1" applyBorder="1" applyAlignment="1" applyProtection="1">
      <alignment horizontal="center" vertical="center"/>
    </xf>
    <xf numFmtId="3" fontId="23" fillId="0" borderId="12" xfId="0" applyNumberFormat="1" applyFont="1" applyFill="1" applyBorder="1" applyAlignment="1" applyProtection="1">
      <alignment vertical="center"/>
    </xf>
    <xf numFmtId="3" fontId="23" fillId="0" borderId="16" xfId="0" applyNumberFormat="1" applyFont="1" applyFill="1" applyBorder="1" applyAlignment="1" applyProtection="1">
      <alignment vertical="center"/>
    </xf>
    <xf numFmtId="3" fontId="23" fillId="0" borderId="18" xfId="0" applyNumberFormat="1" applyFont="1" applyFill="1" applyBorder="1" applyAlignment="1" applyProtection="1">
      <alignment vertical="center"/>
    </xf>
    <xf numFmtId="3" fontId="20" fillId="0" borderId="13" xfId="0" applyNumberFormat="1" applyFont="1" applyFill="1" applyBorder="1" applyAlignment="1" applyProtection="1">
      <alignment horizontal="left" vertical="center"/>
    </xf>
    <xf numFmtId="3" fontId="20" fillId="0" borderId="14" xfId="0" applyNumberFormat="1" applyFont="1" applyFill="1" applyBorder="1" applyAlignment="1" applyProtection="1">
      <alignment horizontal="left" vertical="center"/>
    </xf>
    <xf numFmtId="3" fontId="20" fillId="0" borderId="15" xfId="0" applyNumberFormat="1" applyFont="1" applyFill="1" applyBorder="1" applyAlignment="1" applyProtection="1">
      <alignment horizontal="left" vertical="center"/>
    </xf>
    <xf numFmtId="3" fontId="20" fillId="0" borderId="9" xfId="0" applyNumberFormat="1" applyFont="1" applyFill="1" applyBorder="1" applyAlignment="1" applyProtection="1">
      <alignment horizontal="left" vertical="center"/>
    </xf>
    <xf numFmtId="3" fontId="20" fillId="0" borderId="0" xfId="0" applyNumberFormat="1" applyFont="1" applyFill="1" applyBorder="1" applyAlignment="1" applyProtection="1">
      <alignment horizontal="left" vertical="center"/>
    </xf>
    <xf numFmtId="3" fontId="20" fillId="0" borderId="17" xfId="0" applyNumberFormat="1" applyFont="1" applyFill="1" applyBorder="1" applyAlignment="1" applyProtection="1">
      <alignment horizontal="left" vertical="center"/>
    </xf>
    <xf numFmtId="3" fontId="20" fillId="0" borderId="19" xfId="0" applyNumberFormat="1" applyFont="1" applyFill="1" applyBorder="1" applyAlignment="1" applyProtection="1">
      <alignment horizontal="left" vertical="center"/>
    </xf>
    <xf numFmtId="3" fontId="20" fillId="0" borderId="20" xfId="0" applyNumberFormat="1" applyFont="1" applyFill="1" applyBorder="1" applyAlignment="1" applyProtection="1">
      <alignment horizontal="left" vertical="center"/>
    </xf>
    <xf numFmtId="3" fontId="20" fillId="0" borderId="21" xfId="0" applyNumberFormat="1" applyFont="1" applyFill="1" applyBorder="1" applyAlignment="1" applyProtection="1">
      <alignment horizontal="left" vertical="center"/>
    </xf>
    <xf numFmtId="0" fontId="12" fillId="0" borderId="12" xfId="0" applyFont="1" applyFill="1" applyBorder="1" applyAlignment="1" applyProtection="1">
      <alignment horizontal="left" vertical="center"/>
    </xf>
    <xf numFmtId="0" fontId="12" fillId="0" borderId="16" xfId="0" applyFont="1" applyFill="1" applyBorder="1" applyAlignment="1" applyProtection="1">
      <alignment horizontal="left" vertical="center"/>
    </xf>
    <xf numFmtId="0" fontId="12" fillId="0" borderId="18" xfId="0" applyFont="1" applyFill="1" applyBorder="1" applyAlignment="1" applyProtection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</xf>
    <xf numFmtId="3" fontId="20" fillId="0" borderId="48" xfId="0" applyNumberFormat="1" applyFont="1" applyFill="1" applyBorder="1" applyAlignment="1" applyProtection="1">
      <alignment horizontal="left" vertical="center"/>
    </xf>
    <xf numFmtId="0" fontId="9" fillId="6" borderId="38" xfId="1" applyFont="1" applyFill="1" applyBorder="1" applyAlignment="1" applyProtection="1">
      <alignment horizontal="center" vertical="center" textRotation="90"/>
    </xf>
    <xf numFmtId="0" fontId="9" fillId="6" borderId="41" xfId="1" applyFont="1" applyFill="1" applyBorder="1" applyAlignment="1" applyProtection="1">
      <alignment horizontal="center" vertical="center" textRotation="90"/>
    </xf>
    <xf numFmtId="3" fontId="3" fillId="4" borderId="49" xfId="0" applyNumberFormat="1" applyFont="1" applyFill="1" applyBorder="1" applyAlignment="1" applyProtection="1">
      <alignment horizontal="left" vertical="center" wrapText="1"/>
    </xf>
    <xf numFmtId="3" fontId="3" fillId="4" borderId="1" xfId="0" applyNumberFormat="1" applyFont="1" applyFill="1" applyBorder="1" applyAlignment="1" applyProtection="1">
      <alignment horizontal="left" vertical="center" wrapText="1"/>
    </xf>
    <xf numFmtId="3" fontId="3" fillId="4" borderId="50" xfId="0" applyNumberFormat="1" applyFont="1" applyFill="1" applyBorder="1" applyAlignment="1" applyProtection="1">
      <alignment horizontal="left" vertical="center" wrapText="1"/>
    </xf>
    <xf numFmtId="3" fontId="20" fillId="0" borderId="8" xfId="0" applyNumberFormat="1" applyFont="1" applyFill="1" applyBorder="1" applyAlignment="1" applyProtection="1">
      <alignment horizontal="center" vertical="center" wrapText="1"/>
    </xf>
    <xf numFmtId="3" fontId="20" fillId="0" borderId="12" xfId="0" applyNumberFormat="1" applyFont="1" applyFill="1" applyBorder="1" applyAlignment="1" applyProtection="1">
      <alignment horizontal="center" vertical="center" wrapText="1"/>
    </xf>
    <xf numFmtId="3" fontId="20" fillId="0" borderId="9" xfId="0" applyNumberFormat="1" applyFont="1" applyFill="1" applyBorder="1" applyAlignment="1" applyProtection="1">
      <alignment horizontal="center" vertical="center"/>
    </xf>
    <xf numFmtId="3" fontId="20" fillId="0" borderId="0" xfId="0" applyNumberFormat="1" applyFont="1" applyFill="1" applyBorder="1" applyAlignment="1" applyProtection="1">
      <alignment horizontal="center" vertical="center"/>
    </xf>
    <xf numFmtId="3" fontId="20" fillId="0" borderId="19" xfId="0" applyNumberFormat="1" applyFont="1" applyFill="1" applyBorder="1" applyAlignment="1" applyProtection="1">
      <alignment horizontal="center" vertical="center"/>
    </xf>
    <xf numFmtId="3" fontId="20" fillId="0" borderId="20" xfId="0" applyNumberFormat="1" applyFont="1" applyFill="1" applyBorder="1" applyAlignment="1" applyProtection="1">
      <alignment horizontal="center" vertical="center"/>
    </xf>
    <xf numFmtId="3" fontId="14" fillId="0" borderId="0" xfId="0" quotePrefix="1" applyNumberFormat="1" applyFont="1" applyFill="1" applyBorder="1" applyAlignment="1" applyProtection="1">
      <alignment horizontal="left" vertical="center" wrapText="1"/>
    </xf>
    <xf numFmtId="3" fontId="14" fillId="0" borderId="45" xfId="0" quotePrefix="1" applyNumberFormat="1" applyFont="1" applyFill="1" applyBorder="1" applyAlignment="1" applyProtection="1">
      <alignment horizontal="left" vertical="center" wrapText="1"/>
    </xf>
    <xf numFmtId="3" fontId="8" fillId="4" borderId="13" xfId="0" quotePrefix="1" applyNumberFormat="1" applyFont="1" applyFill="1" applyBorder="1" applyAlignment="1" applyProtection="1">
      <alignment horizontal="left" vertical="center" wrapText="1"/>
    </xf>
    <xf numFmtId="3" fontId="8" fillId="4" borderId="14" xfId="0" quotePrefix="1" applyNumberFormat="1" applyFont="1" applyFill="1" applyBorder="1" applyAlignment="1" applyProtection="1">
      <alignment horizontal="left" vertical="center" wrapText="1"/>
    </xf>
    <xf numFmtId="3" fontId="8" fillId="4" borderId="51" xfId="0" quotePrefix="1" applyNumberFormat="1" applyFont="1" applyFill="1" applyBorder="1" applyAlignment="1" applyProtection="1">
      <alignment horizontal="left" vertical="center" wrapText="1"/>
    </xf>
    <xf numFmtId="0" fontId="9" fillId="0" borderId="33" xfId="0" applyFont="1" applyFill="1" applyBorder="1" applyAlignment="1" applyProtection="1">
      <alignment horizontal="center" vertical="center" textRotation="90"/>
    </xf>
    <xf numFmtId="0" fontId="9" fillId="0" borderId="52" xfId="0" applyFont="1" applyFill="1" applyBorder="1" applyAlignment="1" applyProtection="1">
      <alignment horizontal="center" vertical="center" textRotation="90"/>
    </xf>
    <xf numFmtId="0" fontId="4" fillId="0" borderId="16" xfId="0" applyFont="1" applyFill="1" applyBorder="1" applyAlignment="1" applyProtection="1">
      <alignment horizontal="left" vertical="center" wrapText="1"/>
    </xf>
    <xf numFmtId="0" fontId="26" fillId="0" borderId="16" xfId="0" quotePrefix="1" applyFont="1" applyFill="1" applyBorder="1" applyAlignment="1" applyProtection="1">
      <alignment horizontal="left" vertical="center" wrapText="1"/>
    </xf>
    <xf numFmtId="0" fontId="26" fillId="0" borderId="18" xfId="0" quotePrefix="1" applyFont="1" applyFill="1" applyBorder="1" applyAlignment="1" applyProtection="1">
      <alignment horizontal="left" vertical="center" wrapText="1"/>
    </xf>
    <xf numFmtId="0" fontId="4" fillId="0" borderId="13" xfId="0" applyFont="1" applyFill="1" applyBorder="1" applyAlignment="1" applyProtection="1">
      <alignment horizontal="left" vertical="center" wrapText="1"/>
    </xf>
    <xf numFmtId="0" fontId="4" fillId="0" borderId="14" xfId="0" applyFont="1" applyFill="1" applyBorder="1" applyAlignment="1" applyProtection="1">
      <alignment horizontal="left" vertical="center" wrapText="1"/>
    </xf>
    <xf numFmtId="0" fontId="4" fillId="0" borderId="15" xfId="0" applyFont="1" applyFill="1" applyBorder="1" applyAlignment="1" applyProtection="1">
      <alignment horizontal="left" vertical="center" wrapText="1"/>
    </xf>
    <xf numFmtId="0" fontId="4" fillId="0" borderId="9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17" xfId="0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 applyProtection="1">
      <alignment horizontal="left" vertical="center" wrapText="1"/>
    </xf>
    <xf numFmtId="0" fontId="4" fillId="0" borderId="20" xfId="0" applyFont="1" applyFill="1" applyBorder="1" applyAlignment="1" applyProtection="1">
      <alignment horizontal="left" vertical="center" wrapText="1"/>
    </xf>
    <xf numFmtId="0" fontId="4" fillId="0" borderId="21" xfId="0" applyFont="1" applyFill="1" applyBorder="1" applyAlignment="1" applyProtection="1">
      <alignment horizontal="left" vertical="center" wrapText="1"/>
    </xf>
    <xf numFmtId="0" fontId="8" fillId="4" borderId="53" xfId="0" applyFont="1" applyFill="1" applyBorder="1" applyAlignment="1" applyProtection="1">
      <alignment horizontal="left" vertical="center"/>
    </xf>
    <xf numFmtId="0" fontId="8" fillId="4" borderId="14" xfId="0" applyFont="1" applyFill="1" applyBorder="1" applyAlignment="1" applyProtection="1">
      <alignment horizontal="left" vertical="center"/>
    </xf>
    <xf numFmtId="0" fontId="8" fillId="4" borderId="15" xfId="0" applyFont="1" applyFill="1" applyBorder="1" applyAlignment="1" applyProtection="1">
      <alignment horizontal="left" vertical="center"/>
    </xf>
    <xf numFmtId="0" fontId="27" fillId="0" borderId="9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27" fillId="0" borderId="17" xfId="0" applyFont="1" applyFill="1" applyBorder="1" applyAlignment="1" applyProtection="1">
      <alignment horizontal="center" vertical="center"/>
    </xf>
    <xf numFmtId="3" fontId="9" fillId="6" borderId="33" xfId="0" applyNumberFormat="1" applyFont="1" applyFill="1" applyBorder="1" applyAlignment="1" applyProtection="1">
      <alignment horizontal="center" vertical="center" textRotation="90"/>
    </xf>
    <xf numFmtId="0" fontId="20" fillId="0" borderId="12" xfId="0" applyFont="1" applyFill="1" applyBorder="1" applyAlignment="1" applyProtection="1">
      <alignment horizontal="center" vertical="center"/>
    </xf>
    <xf numFmtId="0" fontId="20" fillId="0" borderId="16" xfId="0" applyFont="1" applyFill="1" applyBorder="1" applyAlignment="1" applyProtection="1">
      <alignment horizontal="center" vertical="center"/>
    </xf>
    <xf numFmtId="0" fontId="20" fillId="0" borderId="18" xfId="0" applyFont="1" applyFill="1" applyBorder="1" applyAlignment="1" applyProtection="1">
      <alignment horizontal="center" vertical="center"/>
    </xf>
    <xf numFmtId="0" fontId="28" fillId="0" borderId="8" xfId="0" quotePrefix="1" applyFont="1" applyFill="1" applyBorder="1" applyAlignment="1" applyProtection="1">
      <alignment horizontal="left" vertical="center" wrapText="1"/>
    </xf>
    <xf numFmtId="3" fontId="20" fillId="0" borderId="12" xfId="0" quotePrefix="1" applyNumberFormat="1" applyFont="1" applyFill="1" applyBorder="1" applyAlignment="1" applyProtection="1">
      <alignment horizontal="center" vertical="center"/>
    </xf>
    <xf numFmtId="3" fontId="20" fillId="0" borderId="16" xfId="0" quotePrefix="1" applyNumberFormat="1" applyFont="1" applyFill="1" applyBorder="1" applyAlignment="1" applyProtection="1">
      <alignment horizontal="center" vertical="center"/>
    </xf>
    <xf numFmtId="3" fontId="20" fillId="0" borderId="54" xfId="0" quotePrefix="1" applyNumberFormat="1" applyFont="1" applyFill="1" applyBorder="1" applyAlignment="1" applyProtection="1">
      <alignment horizontal="center" vertical="center"/>
    </xf>
    <xf numFmtId="0" fontId="20" fillId="0" borderId="12" xfId="0" applyFont="1" applyFill="1" applyBorder="1" applyAlignment="1" applyProtection="1">
      <alignment horizontal="center" vertical="center" textRotation="90" wrapText="1"/>
    </xf>
    <xf numFmtId="0" fontId="20" fillId="0" borderId="16" xfId="0" applyFont="1" applyFill="1" applyBorder="1" applyAlignment="1" applyProtection="1">
      <alignment horizontal="center" vertical="center" textRotation="90" wrapText="1"/>
    </xf>
    <xf numFmtId="0" fontId="20" fillId="0" borderId="54" xfId="0" applyFont="1" applyFill="1" applyBorder="1" applyAlignment="1" applyProtection="1">
      <alignment horizontal="center" vertical="center" textRotation="90" wrapText="1"/>
    </xf>
    <xf numFmtId="3" fontId="20" fillId="0" borderId="13" xfId="0" quotePrefix="1" applyNumberFormat="1" applyFont="1" applyFill="1" applyBorder="1" applyAlignment="1" applyProtection="1">
      <alignment horizontal="center" vertical="center" wrapText="1"/>
    </xf>
    <xf numFmtId="3" fontId="20" fillId="0" borderId="15" xfId="0" quotePrefix="1" applyNumberFormat="1" applyFont="1" applyFill="1" applyBorder="1" applyAlignment="1" applyProtection="1">
      <alignment horizontal="center" vertical="center" wrapText="1"/>
    </xf>
    <xf numFmtId="3" fontId="20" fillId="0" borderId="9" xfId="0" quotePrefix="1" applyNumberFormat="1" applyFont="1" applyFill="1" applyBorder="1" applyAlignment="1" applyProtection="1">
      <alignment horizontal="center" vertical="center" wrapText="1"/>
    </xf>
    <xf numFmtId="3" fontId="20" fillId="0" borderId="17" xfId="0" quotePrefix="1" applyNumberFormat="1" applyFont="1" applyFill="1" applyBorder="1" applyAlignment="1" applyProtection="1">
      <alignment horizontal="center" vertical="center" wrapText="1"/>
    </xf>
    <xf numFmtId="3" fontId="30" fillId="0" borderId="13" xfId="0" applyNumberFormat="1" applyFont="1" applyFill="1" applyBorder="1" applyAlignment="1" applyProtection="1">
      <alignment horizontal="left" vertical="center" wrapText="1"/>
    </xf>
    <xf numFmtId="3" fontId="30" fillId="0" borderId="15" xfId="0" applyNumberFormat="1" applyFont="1" applyFill="1" applyBorder="1" applyAlignment="1" applyProtection="1">
      <alignment horizontal="left" vertical="center" wrapText="1"/>
    </xf>
    <xf numFmtId="3" fontId="20" fillId="0" borderId="55" xfId="0" applyNumberFormat="1" applyFont="1" applyFill="1" applyBorder="1" applyAlignment="1" applyProtection="1">
      <alignment horizontal="center" vertical="center"/>
    </xf>
    <xf numFmtId="3" fontId="20" fillId="0" borderId="16" xfId="0" applyNumberFormat="1" applyFont="1" applyFill="1" applyBorder="1" applyAlignment="1" applyProtection="1">
      <alignment horizontal="center" vertical="center"/>
    </xf>
    <xf numFmtId="3" fontId="20" fillId="0" borderId="18" xfId="0" applyNumberFormat="1" applyFont="1" applyFill="1" applyBorder="1" applyAlignment="1" applyProtection="1">
      <alignment horizontal="center" vertical="center"/>
    </xf>
    <xf numFmtId="3" fontId="20" fillId="0" borderId="55" xfId="0" applyNumberFormat="1" applyFont="1" applyFill="1" applyBorder="1" applyAlignment="1" applyProtection="1">
      <alignment horizontal="center" vertical="center" textRotation="90" wrapText="1"/>
    </xf>
    <xf numFmtId="3" fontId="20" fillId="0" borderId="16" xfId="0" applyNumberFormat="1" applyFont="1" applyFill="1" applyBorder="1" applyAlignment="1" applyProtection="1">
      <alignment horizontal="center" vertical="center" textRotation="90" wrapText="1"/>
    </xf>
    <xf numFmtId="3" fontId="20" fillId="0" borderId="18" xfId="0" applyNumberFormat="1" applyFont="1" applyFill="1" applyBorder="1" applyAlignment="1" applyProtection="1">
      <alignment horizontal="center" vertical="center" textRotation="90" wrapText="1"/>
    </xf>
    <xf numFmtId="3" fontId="23" fillId="0" borderId="4" xfId="0" applyNumberFormat="1" applyFont="1" applyFill="1" applyBorder="1" applyAlignment="1" applyProtection="1">
      <alignment vertical="center"/>
    </xf>
    <xf numFmtId="3" fontId="23" fillId="0" borderId="8" xfId="0" applyNumberFormat="1" applyFont="1" applyFill="1" applyBorder="1" applyAlignment="1" applyProtection="1">
      <alignment vertical="center"/>
    </xf>
    <xf numFmtId="0" fontId="20" fillId="0" borderId="55" xfId="0" applyFont="1" applyFill="1" applyBorder="1" applyAlignment="1" applyProtection="1">
      <alignment horizontal="center" vertical="center" textRotation="90" wrapText="1"/>
    </xf>
    <xf numFmtId="0" fontId="20" fillId="0" borderId="18" xfId="0" applyFont="1" applyFill="1" applyBorder="1" applyAlignment="1" applyProtection="1">
      <alignment horizontal="center" vertical="center" textRotation="90" wrapText="1"/>
    </xf>
    <xf numFmtId="3" fontId="31" fillId="0" borderId="4" xfId="0" applyNumberFormat="1" applyFont="1" applyFill="1" applyBorder="1" applyAlignment="1" applyProtection="1">
      <alignment horizontal="center" vertical="center" textRotation="90"/>
    </xf>
    <xf numFmtId="3" fontId="31" fillId="0" borderId="8" xfId="0" applyNumberFormat="1" applyFont="1" applyFill="1" applyBorder="1" applyAlignment="1" applyProtection="1">
      <alignment horizontal="center" vertical="center" textRotation="90"/>
    </xf>
    <xf numFmtId="3" fontId="11" fillId="0" borderId="34" xfId="0" applyNumberFormat="1" applyFont="1" applyFill="1" applyBorder="1" applyAlignment="1" applyProtection="1">
      <alignment horizontal="left" vertical="center" wrapText="1"/>
    </xf>
    <xf numFmtId="3" fontId="11" fillId="0" borderId="36" xfId="0" applyNumberFormat="1" applyFont="1" applyFill="1" applyBorder="1" applyAlignment="1" applyProtection="1">
      <alignment horizontal="left" vertical="center" wrapText="1"/>
    </xf>
    <xf numFmtId="3" fontId="20" fillId="0" borderId="18" xfId="0" quotePrefix="1" applyNumberFormat="1" applyFont="1" applyFill="1" applyBorder="1" applyAlignment="1" applyProtection="1">
      <alignment horizontal="center" vertical="center"/>
    </xf>
    <xf numFmtId="3" fontId="20" fillId="0" borderId="12" xfId="0" applyNumberFormat="1" applyFont="1" applyFill="1" applyBorder="1" applyAlignment="1" applyProtection="1">
      <alignment horizontal="center" vertical="center" textRotation="90" wrapText="1"/>
    </xf>
    <xf numFmtId="3" fontId="32" fillId="0" borderId="8" xfId="0" applyNumberFormat="1" applyFont="1" applyFill="1" applyBorder="1" applyAlignment="1" applyProtection="1">
      <alignment horizontal="left" vertical="center" wrapText="1"/>
    </xf>
    <xf numFmtId="3" fontId="32" fillId="0" borderId="8" xfId="0" applyNumberFormat="1" applyFont="1" applyFill="1" applyBorder="1" applyAlignment="1" applyProtection="1">
      <alignment horizontal="left" vertical="center"/>
    </xf>
    <xf numFmtId="3" fontId="31" fillId="0" borderId="12" xfId="0" applyNumberFormat="1" applyFont="1" applyFill="1" applyBorder="1" applyAlignment="1" applyProtection="1">
      <alignment horizontal="center" vertical="center" textRotation="90"/>
    </xf>
    <xf numFmtId="3" fontId="31" fillId="0" borderId="16" xfId="0" applyNumberFormat="1" applyFont="1" applyFill="1" applyBorder="1" applyAlignment="1" applyProtection="1">
      <alignment horizontal="center" vertical="center" textRotation="90"/>
    </xf>
    <xf numFmtId="3" fontId="31" fillId="0" borderId="18" xfId="0" applyNumberFormat="1" applyFont="1" applyFill="1" applyBorder="1" applyAlignment="1" applyProtection="1">
      <alignment horizontal="center" vertical="center" textRotation="90"/>
    </xf>
    <xf numFmtId="3" fontId="32" fillId="0" borderId="4" xfId="0" applyNumberFormat="1" applyFont="1" applyFill="1" applyBorder="1" applyAlignment="1" applyProtection="1">
      <alignment horizontal="left" vertical="center" wrapText="1"/>
    </xf>
    <xf numFmtId="3" fontId="32" fillId="0" borderId="12" xfId="0" applyNumberFormat="1" applyFont="1" applyFill="1" applyBorder="1" applyAlignment="1" applyProtection="1">
      <alignment horizontal="center" vertical="center"/>
    </xf>
    <xf numFmtId="3" fontId="32" fillId="0" borderId="16" xfId="0" applyNumberFormat="1" applyFont="1" applyFill="1" applyBorder="1" applyAlignment="1" applyProtection="1">
      <alignment horizontal="center" vertical="center"/>
    </xf>
    <xf numFmtId="3" fontId="32" fillId="0" borderId="18" xfId="0" applyNumberFormat="1" applyFont="1" applyFill="1" applyBorder="1" applyAlignment="1" applyProtection="1">
      <alignment horizontal="center" vertical="center"/>
    </xf>
    <xf numFmtId="3" fontId="27" fillId="0" borderId="34" xfId="0" applyNumberFormat="1" applyFont="1" applyFill="1" applyBorder="1" applyAlignment="1" applyProtection="1">
      <alignment horizontal="center" vertical="center"/>
    </xf>
    <xf numFmtId="3" fontId="27" fillId="0" borderId="36" xfId="0" applyNumberFormat="1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 textRotation="90" wrapText="1"/>
    </xf>
    <xf numFmtId="0" fontId="4" fillId="0" borderId="16" xfId="0" applyFont="1" applyFill="1" applyBorder="1" applyAlignment="1" applyProtection="1">
      <alignment horizontal="center" vertical="center" textRotation="90" wrapText="1"/>
    </xf>
    <xf numFmtId="0" fontId="4" fillId="0" borderId="18" xfId="0" applyFont="1" applyFill="1" applyBorder="1" applyAlignment="1" applyProtection="1">
      <alignment horizontal="center" vertical="center" textRotation="90" wrapText="1"/>
    </xf>
    <xf numFmtId="0" fontId="5" fillId="0" borderId="23" xfId="0" applyFont="1" applyFill="1" applyBorder="1" applyAlignment="1" applyProtection="1">
      <alignment horizontal="center" vertical="center"/>
    </xf>
    <xf numFmtId="3" fontId="27" fillId="0" borderId="13" xfId="0" applyNumberFormat="1" applyFont="1" applyFill="1" applyBorder="1" applyAlignment="1" applyProtection="1">
      <alignment horizontal="center" vertical="center" wrapText="1"/>
    </xf>
    <xf numFmtId="3" fontId="27" fillId="0" borderId="14" xfId="0" applyNumberFormat="1" applyFont="1" applyFill="1" applyBorder="1" applyAlignment="1" applyProtection="1">
      <alignment horizontal="center" vertical="center" wrapText="1"/>
    </xf>
    <xf numFmtId="3" fontId="27" fillId="0" borderId="9" xfId="0" applyNumberFormat="1" applyFont="1" applyFill="1" applyBorder="1" applyAlignment="1" applyProtection="1">
      <alignment horizontal="center" vertical="center" wrapText="1"/>
    </xf>
    <xf numFmtId="3" fontId="27" fillId="0" borderId="0" xfId="0" applyNumberFormat="1" applyFont="1" applyFill="1" applyBorder="1" applyAlignment="1" applyProtection="1">
      <alignment horizontal="center" vertical="center" wrapText="1"/>
    </xf>
    <xf numFmtId="3" fontId="27" fillId="0" borderId="19" xfId="0" applyNumberFormat="1" applyFont="1" applyFill="1" applyBorder="1" applyAlignment="1" applyProtection="1">
      <alignment horizontal="center" vertical="center" wrapText="1"/>
    </xf>
    <xf numFmtId="3" fontId="27" fillId="0" borderId="20" xfId="0" applyNumberFormat="1" applyFont="1" applyFill="1" applyBorder="1" applyAlignment="1" applyProtection="1">
      <alignment horizontal="center" vertical="center" wrapText="1"/>
    </xf>
    <xf numFmtId="3" fontId="11" fillId="0" borderId="13" xfId="0" applyNumberFormat="1" applyFont="1" applyFill="1" applyBorder="1" applyAlignment="1" applyProtection="1">
      <alignment horizontal="left" vertical="center" wrapText="1"/>
    </xf>
    <xf numFmtId="3" fontId="11" fillId="0" borderId="15" xfId="0" applyNumberFormat="1" applyFont="1" applyFill="1" applyBorder="1" applyAlignment="1" applyProtection="1">
      <alignment horizontal="left" vertical="center" wrapText="1"/>
    </xf>
    <xf numFmtId="3" fontId="20" fillId="0" borderId="19" xfId="0" quotePrefix="1" applyNumberFormat="1" applyFont="1" applyFill="1" applyBorder="1" applyAlignment="1" applyProtection="1">
      <alignment horizontal="center" vertical="center"/>
    </xf>
    <xf numFmtId="3" fontId="20" fillId="0" borderId="20" xfId="0" quotePrefix="1" applyNumberFormat="1" applyFont="1" applyFill="1" applyBorder="1" applyAlignment="1" applyProtection="1">
      <alignment horizontal="center" vertical="center"/>
    </xf>
    <xf numFmtId="3" fontId="20" fillId="0" borderId="21" xfId="0" quotePrefix="1" applyNumberFormat="1" applyFont="1" applyFill="1" applyBorder="1" applyAlignment="1" applyProtection="1">
      <alignment horizontal="center" vertical="center"/>
    </xf>
    <xf numFmtId="3" fontId="20" fillId="0" borderId="0" xfId="0" quotePrefix="1" applyNumberFormat="1" applyFont="1" applyFill="1" applyBorder="1" applyAlignment="1" applyProtection="1">
      <alignment horizontal="center" vertical="center" wrapText="1"/>
    </xf>
    <xf numFmtId="3" fontId="20" fillId="0" borderId="49" xfId="0" quotePrefix="1" applyNumberFormat="1" applyFont="1" applyFill="1" applyBorder="1" applyAlignment="1" applyProtection="1">
      <alignment horizontal="center" vertical="center" wrapText="1"/>
    </xf>
    <xf numFmtId="3" fontId="20" fillId="0" borderId="2" xfId="0" quotePrefix="1" applyNumberFormat="1" applyFont="1" applyFill="1" applyBorder="1" applyAlignment="1" applyProtection="1">
      <alignment horizontal="center" vertical="center" wrapText="1"/>
    </xf>
    <xf numFmtId="3" fontId="46" fillId="0" borderId="2" xfId="0" quotePrefix="1" applyNumberFormat="1" applyFont="1" applyFill="1" applyBorder="1" applyAlignment="1" applyProtection="1">
      <alignment horizontal="center" vertical="center" wrapText="1"/>
    </xf>
    <xf numFmtId="3" fontId="47" fillId="0" borderId="48" xfId="0" quotePrefix="1" applyNumberFormat="1" applyFont="1" applyFill="1" applyBorder="1" applyAlignment="1" applyProtection="1">
      <alignment horizontal="center" vertical="center" wrapText="1"/>
    </xf>
    <xf numFmtId="3" fontId="21" fillId="4" borderId="28" xfId="0" applyNumberFormat="1" applyFont="1" applyFill="1" applyBorder="1" applyAlignment="1" applyProtection="1">
      <alignment horizontal="center" vertical="center" textRotation="90" wrapText="1"/>
    </xf>
    <xf numFmtId="3" fontId="21" fillId="4" borderId="33" xfId="0" applyNumberFormat="1" applyFont="1" applyFill="1" applyBorder="1" applyAlignment="1" applyProtection="1">
      <alignment horizontal="center" vertical="center" textRotation="90" wrapText="1"/>
    </xf>
    <xf numFmtId="3" fontId="21" fillId="4" borderId="37" xfId="0" applyNumberFormat="1" applyFont="1" applyFill="1" applyBorder="1" applyAlignment="1" applyProtection="1">
      <alignment horizontal="center" vertical="center" textRotation="90" wrapText="1"/>
    </xf>
    <xf numFmtId="0" fontId="4" fillId="0" borderId="4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23" xfId="0" applyFont="1" applyFill="1" applyBorder="1" applyAlignment="1" applyProtection="1">
      <alignment horizontal="center" vertical="center"/>
    </xf>
    <xf numFmtId="3" fontId="32" fillId="0" borderId="12" xfId="0" applyNumberFormat="1" applyFont="1" applyFill="1" applyBorder="1" applyAlignment="1" applyProtection="1">
      <alignment horizontal="left" vertical="center" wrapText="1"/>
    </xf>
    <xf numFmtId="3" fontId="32" fillId="0" borderId="23" xfId="0" applyNumberFormat="1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center" vertical="center"/>
    </xf>
    <xf numFmtId="0" fontId="12" fillId="0" borderId="12" xfId="0" applyFont="1" applyFill="1" applyBorder="1" applyAlignment="1" applyProtection="1">
      <alignment horizontal="center" vertical="center"/>
    </xf>
    <xf numFmtId="0" fontId="12" fillId="0" borderId="18" xfId="0" applyFont="1" applyFill="1" applyBorder="1" applyAlignment="1" applyProtection="1">
      <alignment horizontal="center" vertical="center"/>
    </xf>
    <xf numFmtId="0" fontId="5" fillId="6" borderId="13" xfId="0" applyFont="1" applyFill="1" applyBorder="1" applyAlignment="1" applyProtection="1">
      <alignment horizontal="center" vertical="center" wrapText="1"/>
    </xf>
    <xf numFmtId="0" fontId="5" fillId="6" borderId="14" xfId="0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 applyProtection="1">
      <alignment horizontal="center" vertical="center" wrapText="1"/>
    </xf>
    <xf numFmtId="0" fontId="5" fillId="6" borderId="19" xfId="0" applyFont="1" applyFill="1" applyBorder="1" applyAlignment="1" applyProtection="1">
      <alignment horizontal="center" vertical="center" wrapText="1"/>
    </xf>
    <xf numFmtId="0" fontId="5" fillId="6" borderId="20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3" fontId="33" fillId="0" borderId="13" xfId="0" applyNumberFormat="1" applyFont="1" applyFill="1" applyBorder="1" applyAlignment="1" applyProtection="1">
      <alignment horizontal="center" vertical="center" wrapText="1"/>
    </xf>
    <xf numFmtId="3" fontId="33" fillId="0" borderId="14" xfId="0" applyNumberFormat="1" applyFont="1" applyFill="1" applyBorder="1" applyAlignment="1" applyProtection="1">
      <alignment horizontal="center" vertical="center" wrapText="1"/>
    </xf>
    <xf numFmtId="3" fontId="33" fillId="0" borderId="15" xfId="0" applyNumberFormat="1" applyFont="1" applyFill="1" applyBorder="1" applyAlignment="1" applyProtection="1">
      <alignment horizontal="center" vertical="center" wrapText="1"/>
    </xf>
    <xf numFmtId="3" fontId="33" fillId="0" borderId="9" xfId="0" applyNumberFormat="1" applyFont="1" applyFill="1" applyBorder="1" applyAlignment="1" applyProtection="1">
      <alignment horizontal="center" vertical="center" wrapText="1"/>
    </xf>
    <xf numFmtId="3" fontId="33" fillId="0" borderId="0" xfId="0" applyNumberFormat="1" applyFont="1" applyFill="1" applyBorder="1" applyAlignment="1" applyProtection="1">
      <alignment horizontal="center" vertical="center" wrapText="1"/>
    </xf>
    <xf numFmtId="3" fontId="33" fillId="0" borderId="17" xfId="0" applyNumberFormat="1" applyFont="1" applyFill="1" applyBorder="1" applyAlignment="1" applyProtection="1">
      <alignment horizontal="center" vertical="center" wrapText="1"/>
    </xf>
    <xf numFmtId="3" fontId="33" fillId="0" borderId="49" xfId="0" applyNumberFormat="1" applyFont="1" applyFill="1" applyBorder="1" applyAlignment="1" applyProtection="1">
      <alignment horizontal="center" vertical="center" wrapText="1"/>
    </xf>
    <xf numFmtId="3" fontId="33" fillId="0" borderId="2" xfId="0" applyNumberFormat="1" applyFont="1" applyFill="1" applyBorder="1" applyAlignment="1" applyProtection="1">
      <alignment horizontal="center" vertical="center" wrapText="1"/>
    </xf>
    <xf numFmtId="3" fontId="33" fillId="0" borderId="48" xfId="0" applyNumberFormat="1" applyFont="1" applyFill="1" applyBorder="1" applyAlignment="1" applyProtection="1">
      <alignment horizontal="center" vertical="center" wrapText="1"/>
    </xf>
    <xf numFmtId="3" fontId="33" fillId="0" borderId="5" xfId="0" applyNumberFormat="1" applyFont="1" applyFill="1" applyBorder="1" applyAlignment="1" applyProtection="1">
      <alignment horizontal="center" vertical="center" wrapText="1"/>
    </xf>
    <xf numFmtId="3" fontId="33" fillId="0" borderId="43" xfId="0" applyNumberFormat="1" applyFont="1" applyFill="1" applyBorder="1" applyAlignment="1" applyProtection="1">
      <alignment horizontal="center" vertical="center" wrapText="1"/>
    </xf>
    <xf numFmtId="3" fontId="33" fillId="0" borderId="44" xfId="0" applyNumberFormat="1" applyFont="1" applyFill="1" applyBorder="1" applyAlignment="1" applyProtection="1">
      <alignment horizontal="center" vertical="center" wrapText="1"/>
    </xf>
    <xf numFmtId="3" fontId="27" fillId="6" borderId="28" xfId="0" applyNumberFormat="1" applyFont="1" applyFill="1" applyBorder="1" applyAlignment="1" applyProtection="1">
      <alignment horizontal="center" vertical="center" textRotation="90" wrapText="1"/>
    </xf>
    <xf numFmtId="3" fontId="27" fillId="6" borderId="33" xfId="0" applyNumberFormat="1" applyFont="1" applyFill="1" applyBorder="1" applyAlignment="1" applyProtection="1">
      <alignment horizontal="center" vertical="center" textRotation="90" wrapText="1"/>
    </xf>
    <xf numFmtId="3" fontId="27" fillId="6" borderId="37" xfId="0" applyNumberFormat="1" applyFont="1" applyFill="1" applyBorder="1" applyAlignment="1" applyProtection="1">
      <alignment horizontal="center" vertical="center" textRotation="90" wrapText="1"/>
    </xf>
    <xf numFmtId="3" fontId="36" fillId="0" borderId="4" xfId="0" applyNumberFormat="1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12" fillId="0" borderId="12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3" fontId="21" fillId="4" borderId="28" xfId="0" applyNumberFormat="1" applyFont="1" applyFill="1" applyBorder="1" applyAlignment="1" applyProtection="1">
      <alignment horizontal="center" vertical="center" textRotation="90" wrapText="1"/>
      <protection locked="0"/>
    </xf>
    <xf numFmtId="3" fontId="21" fillId="4" borderId="33" xfId="0" applyNumberFormat="1" applyFont="1" applyFill="1" applyBorder="1" applyAlignment="1" applyProtection="1">
      <alignment horizontal="center" vertical="center" textRotation="90" wrapText="1"/>
      <protection locked="0"/>
    </xf>
    <xf numFmtId="3" fontId="21" fillId="4" borderId="37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3" fontId="32" fillId="0" borderId="4" xfId="0" applyNumberFormat="1" applyFont="1" applyFill="1" applyBorder="1" applyAlignment="1" applyProtection="1">
      <alignment horizontal="left" vertical="center" wrapText="1"/>
      <protection locked="0"/>
    </xf>
    <xf numFmtId="3" fontId="3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5" fillId="0" borderId="4" xfId="0" applyFont="1" applyFill="1" applyBorder="1" applyAlignment="1">
      <alignment horizontal="center" vertical="center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/>
      <protection locked="0"/>
    </xf>
    <xf numFmtId="3" fontId="32" fillId="0" borderId="12" xfId="0" applyNumberFormat="1" applyFont="1" applyFill="1" applyBorder="1" applyAlignment="1" applyProtection="1">
      <alignment horizontal="left" vertical="center" wrapText="1"/>
      <protection locked="0"/>
    </xf>
    <xf numFmtId="3" fontId="32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8" xfId="0" applyFont="1" applyFill="1" applyBorder="1" applyAlignment="1">
      <alignment horizontal="center" vertical="center"/>
    </xf>
    <xf numFmtId="3" fontId="20" fillId="0" borderId="12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16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54" xfId="0" quotePrefix="1" applyNumberFormat="1" applyFont="1" applyFill="1" applyBorder="1" applyAlignment="1" applyProtection="1">
      <alignment horizontal="center" vertical="center"/>
      <protection locked="0"/>
    </xf>
    <xf numFmtId="3" fontId="33" fillId="0" borderId="5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3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9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17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8" xfId="0" applyNumberFormat="1" applyFont="1" applyFill="1" applyBorder="1" applyAlignment="1" applyProtection="1">
      <alignment horizontal="center" vertical="center" wrapText="1"/>
      <protection locked="0"/>
    </xf>
    <xf numFmtId="3" fontId="27" fillId="6" borderId="28" xfId="0" applyNumberFormat="1" applyFont="1" applyFill="1" applyBorder="1" applyAlignment="1" applyProtection="1">
      <alignment horizontal="center" vertical="center" textRotation="90" wrapText="1"/>
      <protection locked="0"/>
    </xf>
    <xf numFmtId="3" fontId="27" fillId="6" borderId="33" xfId="0" applyNumberFormat="1" applyFont="1" applyFill="1" applyBorder="1" applyAlignment="1" applyProtection="1">
      <alignment horizontal="center" vertical="center" textRotation="90" wrapText="1"/>
      <protection locked="0"/>
    </xf>
    <xf numFmtId="3" fontId="27" fillId="6" borderId="37" xfId="0" applyNumberFormat="1" applyFont="1" applyFill="1" applyBorder="1" applyAlignment="1" applyProtection="1">
      <alignment horizontal="center" vertical="center" textRotation="90" wrapText="1"/>
      <protection locked="0"/>
    </xf>
    <xf numFmtId="3" fontId="36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32" fillId="0" borderId="8" xfId="0" applyNumberFormat="1" applyFont="1" applyFill="1" applyBorder="1" applyAlignment="1" applyProtection="1">
      <alignment horizontal="left" vertical="center"/>
      <protection locked="0"/>
    </xf>
    <xf numFmtId="3" fontId="31" fillId="0" borderId="12" xfId="0" applyNumberFormat="1" applyFont="1" applyFill="1" applyBorder="1" applyAlignment="1" applyProtection="1">
      <alignment horizontal="center" vertical="center" textRotation="90"/>
      <protection locked="0"/>
    </xf>
    <xf numFmtId="3" fontId="31" fillId="0" borderId="16" xfId="0" applyNumberFormat="1" applyFont="1" applyFill="1" applyBorder="1" applyAlignment="1" applyProtection="1">
      <alignment horizontal="center" vertical="center" textRotation="90"/>
      <protection locked="0"/>
    </xf>
    <xf numFmtId="3" fontId="31" fillId="0" borderId="18" xfId="0" applyNumberFormat="1" applyFont="1" applyFill="1" applyBorder="1" applyAlignment="1" applyProtection="1">
      <alignment horizontal="center" vertical="center" textRotation="90"/>
      <protection locked="0"/>
    </xf>
    <xf numFmtId="3" fontId="32" fillId="0" borderId="12" xfId="0" applyNumberFormat="1" applyFont="1" applyFill="1" applyBorder="1" applyAlignment="1" applyProtection="1">
      <alignment horizontal="center" vertical="center"/>
      <protection locked="0"/>
    </xf>
    <xf numFmtId="3" fontId="32" fillId="0" borderId="16" xfId="0" applyNumberFormat="1" applyFont="1" applyFill="1" applyBorder="1" applyAlignment="1" applyProtection="1">
      <alignment horizontal="center" vertical="center"/>
      <protection locked="0"/>
    </xf>
    <xf numFmtId="3" fontId="32" fillId="0" borderId="18" xfId="0" applyNumberFormat="1" applyFont="1" applyFill="1" applyBorder="1" applyAlignment="1" applyProtection="1">
      <alignment horizontal="center" vertical="center"/>
      <protection locked="0"/>
    </xf>
    <xf numFmtId="3" fontId="33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20" fillId="0" borderId="18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3" fontId="20" fillId="0" borderId="16" xfId="0" applyNumberFormat="1" applyFont="1" applyFill="1" applyBorder="1" applyAlignment="1" applyProtection="1">
      <alignment horizontal="center" vertical="center" textRotation="90" wrapText="1"/>
      <protection locked="0"/>
    </xf>
    <xf numFmtId="3" fontId="20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3" fontId="23" fillId="0" borderId="8" xfId="0" applyNumberFormat="1" applyFont="1" applyFill="1" applyBorder="1" applyAlignment="1" applyProtection="1">
      <alignment vertical="center"/>
      <protection locked="0"/>
    </xf>
    <xf numFmtId="0" fontId="20" fillId="0" borderId="12" xfId="0" applyFont="1" applyFill="1" applyBorder="1" applyAlignment="1">
      <alignment horizontal="center" vertical="center" textRotation="90" wrapText="1"/>
    </xf>
    <xf numFmtId="0" fontId="20" fillId="0" borderId="16" xfId="0" applyFont="1" applyFill="1" applyBorder="1" applyAlignment="1">
      <alignment horizontal="center" vertical="center" textRotation="90" wrapText="1"/>
    </xf>
    <xf numFmtId="0" fontId="20" fillId="0" borderId="18" xfId="0" applyFont="1" applyFill="1" applyBorder="1" applyAlignment="1">
      <alignment horizontal="center" vertical="center" textRotation="90" wrapText="1"/>
    </xf>
    <xf numFmtId="3" fontId="31" fillId="0" borderId="8" xfId="0" applyNumberFormat="1" applyFont="1" applyFill="1" applyBorder="1" applyAlignment="1" applyProtection="1">
      <alignment horizontal="center" vertical="center" textRotation="90"/>
      <protection locked="0"/>
    </xf>
    <xf numFmtId="3" fontId="27" fillId="0" borderId="34" xfId="0" applyNumberFormat="1" applyFont="1" applyFill="1" applyBorder="1" applyAlignment="1" applyProtection="1">
      <alignment horizontal="center" vertical="center"/>
      <protection locked="0"/>
    </xf>
    <xf numFmtId="3" fontId="27" fillId="0" borderId="36" xfId="0" applyNumberFormat="1" applyFont="1" applyFill="1" applyBorder="1" applyAlignment="1" applyProtection="1">
      <alignment horizontal="center" vertical="center"/>
      <protection locked="0"/>
    </xf>
    <xf numFmtId="0" fontId="4" fillId="0" borderId="12" xfId="0" applyFont="1" applyFill="1" applyBorder="1" applyAlignment="1">
      <alignment horizontal="center" vertical="center" textRotation="90" wrapText="1"/>
    </xf>
    <xf numFmtId="0" fontId="4" fillId="0" borderId="16" xfId="0" applyFont="1" applyFill="1" applyBorder="1" applyAlignment="1">
      <alignment horizontal="center" vertical="center" textRotation="90" wrapText="1"/>
    </xf>
    <xf numFmtId="0" fontId="4" fillId="0" borderId="18" xfId="0" applyFont="1" applyFill="1" applyBorder="1" applyAlignment="1">
      <alignment horizontal="center" vertical="center" textRotation="90" wrapText="1"/>
    </xf>
    <xf numFmtId="3" fontId="3" fillId="4" borderId="28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33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37" xfId="0" applyNumberFormat="1" applyFont="1" applyFill="1" applyBorder="1" applyAlignment="1" applyProtection="1">
      <alignment horizontal="center" vertical="center" textRotation="90"/>
      <protection locked="0"/>
    </xf>
    <xf numFmtId="3" fontId="20" fillId="0" borderId="55" xfId="0" applyNumberFormat="1" applyFont="1" applyFill="1" applyBorder="1" applyAlignment="1" applyProtection="1">
      <alignment horizontal="center" vertical="center"/>
      <protection locked="0"/>
    </xf>
    <xf numFmtId="3" fontId="20" fillId="0" borderId="16" xfId="0" applyNumberFormat="1" applyFont="1" applyFill="1" applyBorder="1" applyAlignment="1" applyProtection="1">
      <alignment horizontal="center" vertical="center"/>
      <protection locked="0"/>
    </xf>
    <xf numFmtId="3" fontId="20" fillId="0" borderId="18" xfId="0" applyNumberFormat="1" applyFont="1" applyFill="1" applyBorder="1" applyAlignment="1" applyProtection="1">
      <alignment horizontal="center" vertical="center"/>
      <protection locked="0"/>
    </xf>
    <xf numFmtId="3" fontId="20" fillId="0" borderId="55" xfId="0" applyNumberFormat="1" applyFont="1" applyFill="1" applyBorder="1" applyAlignment="1" applyProtection="1">
      <alignment horizontal="center" vertical="center" textRotation="90" wrapText="1"/>
      <protection locked="0"/>
    </xf>
    <xf numFmtId="3" fontId="23" fillId="0" borderId="4" xfId="0" applyNumberFormat="1" applyFont="1" applyFill="1" applyBorder="1" applyAlignment="1" applyProtection="1">
      <alignment vertical="center"/>
      <protection locked="0"/>
    </xf>
    <xf numFmtId="0" fontId="20" fillId="0" borderId="55" xfId="0" applyFont="1" applyFill="1" applyBorder="1" applyAlignment="1">
      <alignment horizontal="center" vertical="center" textRotation="90" wrapText="1"/>
    </xf>
    <xf numFmtId="3" fontId="31" fillId="0" borderId="4" xfId="0" applyNumberFormat="1" applyFont="1" applyFill="1" applyBorder="1" applyAlignment="1" applyProtection="1">
      <alignment horizontal="center" vertical="center" textRotation="90"/>
      <protection locked="0"/>
    </xf>
    <xf numFmtId="3" fontId="20" fillId="0" borderId="19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20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21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9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0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49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3" fontId="9" fillId="6" borderId="33" xfId="0" applyNumberFormat="1" applyFont="1" applyFill="1" applyBorder="1" applyAlignment="1" applyProtection="1">
      <alignment horizontal="center" vertical="center" textRotation="90"/>
      <protection locked="0"/>
    </xf>
    <xf numFmtId="0" fontId="20" fillId="0" borderId="12" xfId="0" applyFont="1" applyFill="1" applyBorder="1" applyAlignment="1" applyProtection="1">
      <alignment horizontal="center" vertical="center"/>
      <protection locked="0"/>
    </xf>
    <xf numFmtId="0" fontId="20" fillId="0" borderId="16" xfId="0" applyFont="1" applyFill="1" applyBorder="1" applyAlignment="1" applyProtection="1">
      <alignment horizontal="center" vertical="center"/>
      <protection locked="0"/>
    </xf>
    <xf numFmtId="0" fontId="20" fillId="0" borderId="18" xfId="0" applyFont="1" applyFill="1" applyBorder="1" applyAlignment="1" applyProtection="1">
      <alignment horizontal="center" vertical="center"/>
      <protection locked="0"/>
    </xf>
    <xf numFmtId="0" fontId="28" fillId="0" borderId="8" xfId="0" quotePrefix="1" applyFont="1" applyFill="1" applyBorder="1" applyAlignment="1" applyProtection="1">
      <alignment horizontal="left" vertical="center" wrapText="1"/>
      <protection locked="0"/>
    </xf>
    <xf numFmtId="0" fontId="20" fillId="0" borderId="12" xfId="0" applyFont="1" applyFill="1" applyBorder="1" applyAlignment="1" applyProtection="1">
      <alignment horizontal="center" vertical="center" textRotation="90" wrapText="1"/>
      <protection locked="0"/>
    </xf>
    <xf numFmtId="0" fontId="20" fillId="0" borderId="16" xfId="0" applyFont="1" applyFill="1" applyBorder="1" applyAlignment="1" applyProtection="1">
      <alignment horizontal="center" vertical="center" textRotation="90" wrapText="1"/>
      <protection locked="0"/>
    </xf>
    <xf numFmtId="0" fontId="20" fillId="0" borderId="54" xfId="0" applyFont="1" applyFill="1" applyBorder="1" applyAlignment="1" applyProtection="1">
      <alignment horizontal="center" vertical="center" textRotation="90" wrapText="1"/>
      <protection locked="0"/>
    </xf>
    <xf numFmtId="3" fontId="20" fillId="0" borderId="13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15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17" xfId="0" quotePrefix="1" applyNumberFormat="1" applyFont="1" applyFill="1" applyBorder="1" applyAlignment="1" applyProtection="1">
      <alignment horizontal="center" vertical="center" wrapText="1"/>
      <protection locked="0"/>
    </xf>
    <xf numFmtId="3" fontId="11" fillId="0" borderId="34" xfId="0" applyNumberFormat="1" applyFont="1" applyFill="1" applyBorder="1" applyAlignment="1" applyProtection="1">
      <alignment horizontal="center" vertical="center" wrapText="1"/>
    </xf>
    <xf numFmtId="3" fontId="11" fillId="0" borderId="36" xfId="0" applyNumberFormat="1" applyFont="1" applyFill="1" applyBorder="1" applyAlignment="1" applyProtection="1">
      <alignment horizontal="center" vertical="center" wrapText="1"/>
    </xf>
    <xf numFmtId="3" fontId="27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27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27" fillId="0" borderId="9" xfId="0" applyNumberFormat="1" applyFont="1" applyFill="1" applyBorder="1" applyAlignment="1" applyProtection="1">
      <alignment horizontal="center" vertical="center" wrapText="1"/>
      <protection locked="0"/>
    </xf>
    <xf numFmtId="3" fontId="27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7" fillId="0" borderId="19" xfId="0" applyNumberFormat="1" applyFont="1" applyFill="1" applyBorder="1" applyAlignment="1" applyProtection="1">
      <alignment horizontal="center" vertical="center" wrapText="1"/>
      <protection locked="0"/>
    </xf>
    <xf numFmtId="3" fontId="27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3" xfId="0" applyFont="1" applyFill="1" applyBorder="1" applyAlignment="1" applyProtection="1">
      <alignment horizontal="center" vertical="center" textRotation="90"/>
      <protection locked="0"/>
    </xf>
    <xf numFmtId="0" fontId="9" fillId="0" borderId="52" xfId="0" applyFont="1" applyFill="1" applyBorder="1" applyAlignment="1" applyProtection="1">
      <alignment horizontal="center" vertical="center" textRotation="90"/>
      <protection locked="0"/>
    </xf>
    <xf numFmtId="0" fontId="4" fillId="0" borderId="16" xfId="0" applyFont="1" applyFill="1" applyBorder="1" applyAlignment="1" applyProtection="1">
      <alignment horizontal="left" vertical="center" wrapText="1"/>
      <protection locked="0"/>
    </xf>
    <xf numFmtId="0" fontId="26" fillId="0" borderId="16" xfId="0" quotePrefix="1" applyFont="1" applyFill="1" applyBorder="1" applyAlignment="1" applyProtection="1">
      <alignment horizontal="left" vertical="center" wrapText="1"/>
      <protection locked="0"/>
    </xf>
    <xf numFmtId="0" fontId="26" fillId="0" borderId="18" xfId="0" quotePrefix="1" applyFont="1" applyFill="1" applyBorder="1" applyAlignment="1" applyProtection="1">
      <alignment horizontal="left" vertical="center" wrapText="1"/>
      <protection locked="0"/>
    </xf>
    <xf numFmtId="0" fontId="4" fillId="0" borderId="13" xfId="0" applyFont="1" applyFill="1" applyBorder="1" applyAlignment="1" applyProtection="1">
      <alignment horizontal="left" vertical="center" wrapText="1"/>
      <protection locked="0"/>
    </xf>
    <xf numFmtId="0" fontId="4" fillId="0" borderId="14" xfId="0" applyFont="1" applyFill="1" applyBorder="1" applyAlignment="1" applyProtection="1">
      <alignment horizontal="left" vertical="center" wrapText="1"/>
      <protection locked="0"/>
    </xf>
    <xf numFmtId="0" fontId="4" fillId="0" borderId="15" xfId="0" applyFont="1" applyFill="1" applyBorder="1" applyAlignment="1" applyProtection="1">
      <alignment horizontal="left" vertical="center" wrapText="1"/>
      <protection locked="0"/>
    </xf>
    <xf numFmtId="0" fontId="4" fillId="0" borderId="9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17" xfId="0" applyFont="1" applyFill="1" applyBorder="1" applyAlignment="1" applyProtection="1">
      <alignment horizontal="left" vertical="center" wrapText="1"/>
      <protection locked="0"/>
    </xf>
    <xf numFmtId="0" fontId="4" fillId="0" borderId="19" xfId="0" applyFont="1" applyFill="1" applyBorder="1" applyAlignment="1" applyProtection="1">
      <alignment horizontal="left" vertical="center" wrapText="1"/>
      <protection locked="0"/>
    </xf>
    <xf numFmtId="0" fontId="4" fillId="0" borderId="20" xfId="0" applyFont="1" applyFill="1" applyBorder="1" applyAlignment="1" applyProtection="1">
      <alignment horizontal="left" vertical="center" wrapText="1"/>
      <protection locked="0"/>
    </xf>
    <xf numFmtId="0" fontId="4" fillId="0" borderId="21" xfId="0" applyFont="1" applyFill="1" applyBorder="1" applyAlignment="1" applyProtection="1">
      <alignment horizontal="left" vertical="center" wrapText="1"/>
      <protection locked="0"/>
    </xf>
    <xf numFmtId="0" fontId="27" fillId="0" borderId="9" xfId="0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 applyProtection="1">
      <alignment horizontal="center" vertical="center"/>
      <protection locked="0"/>
    </xf>
    <xf numFmtId="0" fontId="27" fillId="0" borderId="17" xfId="0" applyFont="1" applyFill="1" applyBorder="1" applyAlignment="1" applyProtection="1">
      <alignment horizontal="center" vertical="center"/>
      <protection locked="0"/>
    </xf>
    <xf numFmtId="3" fontId="14" fillId="0" borderId="0" xfId="0" quotePrefix="1" applyNumberFormat="1" applyFont="1" applyFill="1" applyBorder="1" applyAlignment="1" applyProtection="1">
      <alignment horizontal="left" vertical="center" wrapText="1"/>
      <protection locked="0"/>
    </xf>
    <xf numFmtId="3" fontId="14" fillId="0" borderId="45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13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14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51" xfId="0" quotePrefix="1" applyNumberFormat="1" applyFont="1" applyFill="1" applyBorder="1" applyAlignment="1" applyProtection="1">
      <alignment horizontal="left" vertical="center" wrapText="1"/>
      <protection locked="0"/>
    </xf>
    <xf numFmtId="3" fontId="3" fillId="4" borderId="0" xfId="0" applyNumberFormat="1" applyFont="1" applyFill="1" applyBorder="1" applyAlignment="1" applyProtection="1">
      <alignment horizontal="center" vertical="center" textRotation="90"/>
      <protection locked="0"/>
    </xf>
    <xf numFmtId="3" fontId="22" fillId="0" borderId="13" xfId="0" applyNumberFormat="1" applyFont="1" applyFill="1" applyBorder="1" applyAlignment="1" applyProtection="1">
      <alignment horizontal="center" vertical="center"/>
      <protection locked="0"/>
    </xf>
    <xf numFmtId="3" fontId="22" fillId="0" borderId="15" xfId="0" applyNumberFormat="1" applyFont="1" applyFill="1" applyBorder="1" applyAlignment="1" applyProtection="1">
      <alignment horizontal="center" vertical="center"/>
      <protection locked="0"/>
    </xf>
    <xf numFmtId="3" fontId="22" fillId="0" borderId="9" xfId="0" applyNumberFormat="1" applyFont="1" applyFill="1" applyBorder="1" applyAlignment="1" applyProtection="1">
      <alignment horizontal="center" vertical="center"/>
      <protection locked="0"/>
    </xf>
    <xf numFmtId="3" fontId="22" fillId="0" borderId="17" xfId="0" applyNumberFormat="1" applyFont="1" applyFill="1" applyBorder="1" applyAlignment="1" applyProtection="1">
      <alignment horizontal="center" vertical="center"/>
      <protection locked="0"/>
    </xf>
    <xf numFmtId="3" fontId="23" fillId="0" borderId="12" xfId="0" applyNumberFormat="1" applyFont="1" applyFill="1" applyBorder="1" applyAlignment="1" applyProtection="1">
      <alignment vertical="center"/>
      <protection locked="0"/>
    </xf>
    <xf numFmtId="3" fontId="23" fillId="0" borderId="16" xfId="0" applyNumberFormat="1" applyFont="1" applyFill="1" applyBorder="1" applyAlignment="1" applyProtection="1">
      <alignment vertical="center"/>
      <protection locked="0"/>
    </xf>
    <xf numFmtId="3" fontId="23" fillId="0" borderId="18" xfId="0" applyNumberFormat="1" applyFont="1" applyFill="1" applyBorder="1" applyAlignment="1" applyProtection="1">
      <alignment vertical="center"/>
      <protection locked="0"/>
    </xf>
    <xf numFmtId="3" fontId="20" fillId="0" borderId="13" xfId="0" applyNumberFormat="1" applyFont="1" applyFill="1" applyBorder="1" applyAlignment="1" applyProtection="1">
      <alignment horizontal="left" vertical="center"/>
      <protection locked="0"/>
    </xf>
    <xf numFmtId="3" fontId="20" fillId="0" borderId="14" xfId="0" applyNumberFormat="1" applyFont="1" applyFill="1" applyBorder="1" applyAlignment="1" applyProtection="1">
      <alignment horizontal="left" vertical="center"/>
      <protection locked="0"/>
    </xf>
    <xf numFmtId="3" fontId="20" fillId="0" borderId="15" xfId="0" applyNumberFormat="1" applyFont="1" applyFill="1" applyBorder="1" applyAlignment="1" applyProtection="1">
      <alignment horizontal="left" vertical="center"/>
      <protection locked="0"/>
    </xf>
    <xf numFmtId="3" fontId="20" fillId="0" borderId="9" xfId="0" applyNumberFormat="1" applyFont="1" applyFill="1" applyBorder="1" applyAlignment="1" applyProtection="1">
      <alignment horizontal="left" vertical="center"/>
      <protection locked="0"/>
    </xf>
    <xf numFmtId="3" fontId="20" fillId="0" borderId="0" xfId="0" applyNumberFormat="1" applyFont="1" applyFill="1" applyBorder="1" applyAlignment="1" applyProtection="1">
      <alignment horizontal="left" vertical="center"/>
      <protection locked="0"/>
    </xf>
    <xf numFmtId="3" fontId="20" fillId="0" borderId="17" xfId="0" applyNumberFormat="1" applyFont="1" applyFill="1" applyBorder="1" applyAlignment="1" applyProtection="1">
      <alignment horizontal="left" vertical="center"/>
      <protection locked="0"/>
    </xf>
    <xf numFmtId="3" fontId="20" fillId="0" borderId="19" xfId="0" applyNumberFormat="1" applyFont="1" applyFill="1" applyBorder="1" applyAlignment="1" applyProtection="1">
      <alignment horizontal="left" vertical="center"/>
      <protection locked="0"/>
    </xf>
    <xf numFmtId="3" fontId="20" fillId="0" borderId="20" xfId="0" applyNumberFormat="1" applyFont="1" applyFill="1" applyBorder="1" applyAlignment="1" applyProtection="1">
      <alignment horizontal="left" vertical="center"/>
      <protection locked="0"/>
    </xf>
    <xf numFmtId="3" fontId="20" fillId="0" borderId="21" xfId="0" applyNumberFormat="1" applyFont="1" applyFill="1" applyBorder="1" applyAlignment="1" applyProtection="1">
      <alignment horizontal="left" vertical="center"/>
      <protection locked="0"/>
    </xf>
    <xf numFmtId="0" fontId="12" fillId="0" borderId="12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left" vertical="center"/>
    </xf>
    <xf numFmtId="0" fontId="12" fillId="0" borderId="18" xfId="0" applyFont="1" applyFill="1" applyBorder="1" applyAlignment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  <protection locked="0"/>
    </xf>
    <xf numFmtId="3" fontId="20" fillId="0" borderId="48" xfId="0" applyNumberFormat="1" applyFont="1" applyFill="1" applyBorder="1" applyAlignment="1" applyProtection="1">
      <alignment horizontal="left" vertical="center"/>
      <protection locked="0"/>
    </xf>
    <xf numFmtId="3" fontId="3" fillId="4" borderId="49" xfId="0" applyNumberFormat="1" applyFont="1" applyFill="1" applyBorder="1" applyAlignment="1" applyProtection="1">
      <alignment horizontal="left" vertical="center" wrapText="1"/>
      <protection locked="0"/>
    </xf>
    <xf numFmtId="3" fontId="3" fillId="4" borderId="1" xfId="0" applyNumberFormat="1" applyFont="1" applyFill="1" applyBorder="1" applyAlignment="1" applyProtection="1">
      <alignment horizontal="left" vertical="center" wrapText="1"/>
      <protection locked="0"/>
    </xf>
    <xf numFmtId="3" fontId="3" fillId="4" borderId="50" xfId="0" applyNumberFormat="1" applyFont="1" applyFill="1" applyBorder="1" applyAlignment="1" applyProtection="1">
      <alignment horizontal="left" vertical="center" wrapText="1"/>
      <protection locked="0"/>
    </xf>
    <xf numFmtId="3" fontId="20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2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8" xfId="1" applyFont="1" applyFill="1" applyBorder="1" applyAlignment="1" applyProtection="1">
      <alignment horizontal="left" vertical="center"/>
      <protection locked="0"/>
    </xf>
    <xf numFmtId="0" fontId="20" fillId="0" borderId="13" xfId="1" applyFont="1" applyFill="1" applyBorder="1" applyAlignment="1" applyProtection="1">
      <alignment horizontal="left" vertical="center"/>
      <protection locked="0"/>
    </xf>
    <xf numFmtId="0" fontId="20" fillId="0" borderId="15" xfId="1" applyFont="1" applyFill="1" applyBorder="1" applyAlignment="1" applyProtection="1">
      <alignment horizontal="left" vertical="center"/>
      <protection locked="0"/>
    </xf>
    <xf numFmtId="0" fontId="21" fillId="4" borderId="34" xfId="0" applyFont="1" applyFill="1" applyBorder="1" applyAlignment="1">
      <alignment horizontal="left" vertical="center" wrapText="1"/>
    </xf>
    <xf numFmtId="0" fontId="21" fillId="4" borderId="35" xfId="0" applyFont="1" applyFill="1" applyBorder="1" applyAlignment="1">
      <alignment horizontal="left" vertical="center" wrapText="1"/>
    </xf>
    <xf numFmtId="0" fontId="21" fillId="4" borderId="36" xfId="0" applyFont="1" applyFill="1" applyBorder="1" applyAlignment="1">
      <alignment horizontal="left" vertical="center" wrapText="1"/>
    </xf>
    <xf numFmtId="3" fontId="4" fillId="0" borderId="13" xfId="0" applyNumberFormat="1" applyFont="1" applyFill="1" applyBorder="1" applyAlignment="1" applyProtection="1">
      <alignment horizontal="center" vertical="center"/>
      <protection locked="0"/>
    </xf>
    <xf numFmtId="3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9" fillId="0" borderId="14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4" fillId="0" borderId="13" xfId="1" applyFont="1" applyFill="1" applyBorder="1" applyAlignment="1" applyProtection="1">
      <alignment horizontal="center" vertical="center"/>
      <protection locked="0"/>
    </xf>
    <xf numFmtId="0" fontId="4" fillId="0" borderId="14" xfId="1" applyFont="1" applyFill="1" applyBorder="1" applyAlignment="1" applyProtection="1">
      <alignment horizontal="center" vertical="center"/>
      <protection locked="0"/>
    </xf>
    <xf numFmtId="0" fontId="4" fillId="0" borderId="15" xfId="1" applyFont="1" applyFill="1" applyBorder="1" applyAlignment="1" applyProtection="1">
      <alignment horizontal="center" vertical="center"/>
      <protection locked="0"/>
    </xf>
    <xf numFmtId="0" fontId="9" fillId="6" borderId="38" xfId="1" applyFont="1" applyFill="1" applyBorder="1" applyAlignment="1" applyProtection="1">
      <alignment horizontal="center" vertical="center" textRotation="90"/>
      <protection locked="0"/>
    </xf>
    <xf numFmtId="0" fontId="9" fillId="6" borderId="41" xfId="1" applyFont="1" applyFill="1" applyBorder="1" applyAlignment="1" applyProtection="1">
      <alignment horizontal="center" vertical="center" textRotation="90"/>
      <protection locked="0"/>
    </xf>
    <xf numFmtId="3" fontId="4" fillId="0" borderId="12" xfId="0" applyNumberFormat="1" applyFont="1" applyFill="1" applyBorder="1" applyAlignment="1" applyProtection="1">
      <alignment horizontal="center" vertical="center"/>
      <protection locked="0"/>
    </xf>
    <xf numFmtId="3" fontId="4" fillId="0" borderId="1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horizontal="left" vertical="center" wrapText="1"/>
      <protection locked="0"/>
    </xf>
    <xf numFmtId="0" fontId="9" fillId="0" borderId="0" xfId="1" applyFont="1" applyFill="1" applyBorder="1" applyAlignment="1" applyProtection="1">
      <alignment horizontal="left" vertical="center" wrapText="1"/>
      <protection locked="0"/>
    </xf>
    <xf numFmtId="0" fontId="9" fillId="0" borderId="17" xfId="1" applyFont="1" applyFill="1" applyBorder="1" applyAlignment="1" applyProtection="1">
      <alignment horizontal="left" vertical="center" wrapText="1"/>
      <protection locked="0"/>
    </xf>
    <xf numFmtId="0" fontId="20" fillId="0" borderId="18" xfId="1" applyFont="1" applyFill="1" applyBorder="1" applyAlignment="1" applyProtection="1">
      <alignment horizontal="left" vertical="center"/>
      <protection locked="0"/>
    </xf>
    <xf numFmtId="0" fontId="3" fillId="4" borderId="34" xfId="0" applyFont="1" applyFill="1" applyBorder="1" applyAlignment="1">
      <alignment horizontal="left" vertical="center" wrapText="1"/>
    </xf>
    <xf numFmtId="0" fontId="3" fillId="4" borderId="35" xfId="0" applyFont="1" applyFill="1" applyBorder="1" applyAlignment="1">
      <alignment horizontal="left" vertical="center" wrapText="1"/>
    </xf>
    <xf numFmtId="0" fontId="3" fillId="4" borderId="36" xfId="0" applyFont="1" applyFill="1" applyBorder="1" applyAlignment="1">
      <alignment horizontal="left" vertical="center" wrapText="1"/>
    </xf>
    <xf numFmtId="3" fontId="4" fillId="0" borderId="18" xfId="0" applyNumberFormat="1" applyFont="1" applyFill="1" applyBorder="1" applyAlignment="1" applyProtection="1">
      <alignment horizontal="center" vertical="center"/>
      <protection locked="0"/>
    </xf>
    <xf numFmtId="0" fontId="9" fillId="0" borderId="5" xfId="1" applyFont="1" applyFill="1" applyBorder="1" applyAlignment="1" applyProtection="1">
      <alignment horizontal="left" vertical="center" wrapText="1"/>
      <protection locked="0"/>
    </xf>
    <xf numFmtId="0" fontId="9" fillId="0" borderId="43" xfId="1" applyFont="1" applyFill="1" applyBorder="1" applyAlignment="1" applyProtection="1">
      <alignment horizontal="left" vertical="center" wrapText="1"/>
      <protection locked="0"/>
    </xf>
    <xf numFmtId="0" fontId="9" fillId="0" borderId="44" xfId="1" applyFont="1" applyFill="1" applyBorder="1" applyAlignment="1" applyProtection="1">
      <alignment horizontal="left" vertical="center" wrapText="1"/>
      <protection locked="0"/>
    </xf>
    <xf numFmtId="3" fontId="18" fillId="4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3" fillId="4" borderId="34" xfId="0" applyNumberFormat="1" applyFont="1" applyFill="1" applyBorder="1" applyAlignment="1" applyProtection="1">
      <alignment horizontal="left" vertical="center" wrapText="1"/>
      <protection locked="0"/>
    </xf>
    <xf numFmtId="3" fontId="3" fillId="4" borderId="35" xfId="0" applyNumberFormat="1" applyFont="1" applyFill="1" applyBorder="1" applyAlignment="1" applyProtection="1">
      <alignment horizontal="left" vertical="center" wrapText="1"/>
      <protection locked="0"/>
    </xf>
    <xf numFmtId="3" fontId="3" fillId="4" borderId="36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6" xfId="0" applyNumberFormat="1" applyFont="1" applyFill="1" applyBorder="1" applyAlignment="1" applyProtection="1">
      <alignment vertical="center"/>
      <protection locked="0"/>
    </xf>
    <xf numFmtId="3" fontId="4" fillId="0" borderId="18" xfId="0" applyNumberFormat="1" applyFont="1" applyFill="1" applyBorder="1" applyAlignment="1" applyProtection="1">
      <alignment vertical="center"/>
      <protection locked="0"/>
    </xf>
    <xf numFmtId="3" fontId="4" fillId="0" borderId="13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4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5" xfId="0" applyNumberFormat="1" applyFont="1" applyFill="1" applyBorder="1" applyAlignment="1" applyProtection="1">
      <alignment horizontal="left" vertical="center" wrapText="1"/>
      <protection locked="0"/>
    </xf>
    <xf numFmtId="3" fontId="4" fillId="0" borderId="9" xfId="0" applyNumberFormat="1" applyFont="1" applyFill="1" applyBorder="1" applyAlignment="1" applyProtection="1">
      <alignment horizontal="left" vertical="center" wrapText="1"/>
      <protection locked="0"/>
    </xf>
    <xf numFmtId="3" fontId="4" fillId="0" borderId="0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7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9" xfId="0" applyNumberFormat="1" applyFont="1" applyFill="1" applyBorder="1" applyAlignment="1" applyProtection="1">
      <alignment horizontal="left" vertical="center" wrapText="1"/>
      <protection locked="0"/>
    </xf>
    <xf numFmtId="3" fontId="4" fillId="0" borderId="20" xfId="0" applyNumberFormat="1" applyFont="1" applyFill="1" applyBorder="1" applyAlignment="1" applyProtection="1">
      <alignment horizontal="left" vertical="center" wrapText="1"/>
      <protection locked="0"/>
    </xf>
    <xf numFmtId="3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8" xfId="0" applyFont="1" applyFill="1" applyBorder="1" applyAlignment="1" applyProtection="1">
      <alignment horizontal="left" vertical="center" wrapText="1"/>
      <protection locked="0"/>
    </xf>
    <xf numFmtId="0" fontId="15" fillId="0" borderId="8" xfId="0" applyFont="1" applyFill="1" applyBorder="1" applyAlignment="1" applyProtection="1">
      <alignment horizontal="left" vertical="center" wrapText="1"/>
      <protection locked="0"/>
    </xf>
    <xf numFmtId="3" fontId="17" fillId="5" borderId="8" xfId="0" applyNumberFormat="1" applyFont="1" applyFill="1" applyBorder="1" applyAlignment="1" applyProtection="1">
      <alignment horizontal="left" vertical="center" wrapText="1"/>
      <protection locked="0"/>
    </xf>
    <xf numFmtId="3" fontId="4" fillId="0" borderId="8" xfId="0" applyNumberFormat="1" applyFont="1" applyFill="1" applyBorder="1" applyAlignment="1" applyProtection="1">
      <alignment horizontal="left" vertical="center" wrapText="1"/>
      <protection locked="0"/>
    </xf>
    <xf numFmtId="3" fontId="3" fillId="4" borderId="8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3" xfId="0" quotePrefix="1" applyNumberFormat="1" applyFont="1" applyFill="1" applyBorder="1" applyAlignment="1" applyProtection="1">
      <alignment horizontal="left" vertical="center"/>
      <protection locked="0"/>
    </xf>
    <xf numFmtId="3" fontId="6" fillId="0" borderId="14" xfId="0" applyNumberFormat="1" applyFont="1" applyFill="1" applyBorder="1" applyAlignment="1" applyProtection="1">
      <alignment horizontal="left" vertical="center"/>
      <protection locked="0"/>
    </xf>
    <xf numFmtId="3" fontId="6" fillId="0" borderId="15" xfId="0" applyNumberFormat="1" applyFont="1" applyFill="1" applyBorder="1" applyAlignment="1" applyProtection="1">
      <alignment horizontal="left" vertical="center"/>
      <protection locked="0"/>
    </xf>
    <xf numFmtId="3" fontId="6" fillId="0" borderId="9" xfId="0" applyNumberFormat="1" applyFont="1" applyFill="1" applyBorder="1" applyAlignment="1" applyProtection="1">
      <alignment horizontal="left" vertical="center"/>
      <protection locked="0"/>
    </xf>
    <xf numFmtId="3" fontId="6" fillId="0" borderId="0" xfId="0" applyNumberFormat="1" applyFont="1" applyFill="1" applyBorder="1" applyAlignment="1" applyProtection="1">
      <alignment horizontal="left" vertical="center"/>
      <protection locked="0"/>
    </xf>
    <xf numFmtId="3" fontId="6" fillId="0" borderId="17" xfId="0" applyNumberFormat="1" applyFont="1" applyFill="1" applyBorder="1" applyAlignment="1" applyProtection="1">
      <alignment horizontal="left" vertical="center"/>
      <protection locked="0"/>
    </xf>
    <xf numFmtId="0" fontId="13" fillId="0" borderId="12" xfId="0" applyFont="1" applyFill="1" applyBorder="1" applyAlignment="1" applyProtection="1">
      <alignment horizontal="left"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6" fillId="0" borderId="8" xfId="0" applyNumberFormat="1" applyFont="1" applyFill="1" applyBorder="1" applyAlignment="1" applyProtection="1">
      <alignment horizontal="left" vertical="center" wrapText="1"/>
      <protection locked="0"/>
    </xf>
    <xf numFmtId="3" fontId="4" fillId="0" borderId="9" xfId="0" applyNumberFormat="1" applyFont="1" applyFill="1" applyBorder="1" applyAlignment="1" applyProtection="1">
      <alignment horizontal="center" vertical="center" textRotation="90"/>
      <protection locked="0"/>
    </xf>
    <xf numFmtId="3" fontId="4" fillId="0" borderId="19" xfId="0" applyNumberFormat="1" applyFont="1" applyFill="1" applyBorder="1" applyAlignment="1" applyProtection="1">
      <alignment horizontal="center" vertical="center" textRotation="90"/>
      <protection locked="0"/>
    </xf>
    <xf numFmtId="3" fontId="12" fillId="0" borderId="18" xfId="0" applyNumberFormat="1" applyFont="1" applyFill="1" applyBorder="1" applyAlignment="1" applyProtection="1">
      <alignment vertical="center" wrapText="1"/>
      <protection locked="0"/>
    </xf>
    <xf numFmtId="3" fontId="4" fillId="0" borderId="18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8" xfId="0" applyFont="1" applyFill="1" applyBorder="1" applyAlignment="1" applyProtection="1">
      <alignment horizontal="left" vertical="center" wrapText="1"/>
      <protection locked="0"/>
    </xf>
    <xf numFmtId="3" fontId="6" fillId="0" borderId="18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2" xfId="0" applyNumberFormat="1" applyFont="1" applyFill="1" applyBorder="1" applyAlignment="1" applyProtection="1">
      <alignment vertical="center"/>
      <protection locked="0"/>
    </xf>
    <xf numFmtId="3" fontId="6" fillId="0" borderId="13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4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5" xfId="0" applyNumberFormat="1" applyFont="1" applyFill="1" applyBorder="1" applyAlignment="1" applyProtection="1">
      <alignment horizontal="left" vertical="center" wrapText="1"/>
      <protection locked="0"/>
    </xf>
    <xf numFmtId="3" fontId="6" fillId="0" borderId="9" xfId="0" applyNumberFormat="1" applyFont="1" applyFill="1" applyBorder="1" applyAlignment="1" applyProtection="1">
      <alignment horizontal="left" vertical="center" wrapText="1"/>
      <protection locked="0"/>
    </xf>
    <xf numFmtId="3" fontId="6" fillId="0" borderId="0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7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9" xfId="0" applyNumberFormat="1" applyFont="1" applyFill="1" applyBorder="1" applyAlignment="1" applyProtection="1">
      <alignment horizontal="left" vertical="center" wrapText="1"/>
      <protection locked="0"/>
    </xf>
    <xf numFmtId="3" fontId="6" fillId="0" borderId="20" xfId="0" applyNumberFormat="1" applyFont="1" applyFill="1" applyBorder="1" applyAlignment="1" applyProtection="1">
      <alignment horizontal="left" vertical="center" wrapText="1"/>
      <protection locked="0"/>
    </xf>
    <xf numFmtId="3" fontId="6" fillId="0" borderId="21" xfId="0" applyNumberFormat="1" applyFont="1" applyFill="1" applyBorder="1" applyAlignment="1" applyProtection="1">
      <alignment horizontal="left" vertical="center" wrapText="1"/>
      <protection locked="0"/>
    </xf>
    <xf numFmtId="3" fontId="8" fillId="4" borderId="8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Fill="1" applyBorder="1" applyAlignment="1" applyProtection="1">
      <alignment horizontal="left" vertical="center"/>
      <protection locked="0"/>
    </xf>
    <xf numFmtId="0" fontId="12" fillId="0" borderId="8" xfId="0" applyFont="1" applyFill="1" applyBorder="1" applyAlignment="1" applyProtection="1">
      <alignment vertical="center"/>
      <protection locked="0"/>
    </xf>
    <xf numFmtId="0" fontId="4" fillId="0" borderId="8" xfId="0" applyFont="1" applyFill="1" applyBorder="1" applyAlignment="1" applyProtection="1">
      <alignment horizontal="left" vertical="center" wrapText="1"/>
      <protection locked="0"/>
    </xf>
    <xf numFmtId="0" fontId="9" fillId="6" borderId="33" xfId="0" applyFont="1" applyFill="1" applyBorder="1" applyAlignment="1" applyProtection="1">
      <alignment horizontal="center" vertical="center" textRotation="90"/>
      <protection locked="0"/>
    </xf>
    <xf numFmtId="0" fontId="9" fillId="6" borderId="37" xfId="0" applyFont="1" applyFill="1" applyBorder="1" applyAlignment="1" applyProtection="1">
      <alignment horizontal="center" vertical="center" textRotation="90"/>
      <protection locked="0"/>
    </xf>
    <xf numFmtId="0" fontId="4" fillId="0" borderId="18" xfId="0" quotePrefix="1" applyFont="1" applyFill="1" applyBorder="1" applyAlignment="1" applyProtection="1">
      <alignment vertical="center"/>
      <protection locked="0"/>
    </xf>
    <xf numFmtId="0" fontId="4" fillId="0" borderId="8" xfId="0" quotePrefix="1" applyFont="1" applyFill="1" applyBorder="1" applyAlignment="1" applyProtection="1">
      <alignment vertical="center"/>
      <protection locked="0"/>
    </xf>
    <xf numFmtId="0" fontId="4" fillId="0" borderId="12" xfId="0" quotePrefix="1" applyFont="1" applyFill="1" applyBorder="1" applyAlignment="1" applyProtection="1">
      <alignment vertical="center"/>
      <protection locked="0"/>
    </xf>
    <xf numFmtId="0" fontId="6" fillId="0" borderId="9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17" xfId="0" applyFont="1" applyFill="1" applyBorder="1" applyAlignment="1" applyProtection="1">
      <alignment horizontal="left" vertical="center"/>
      <protection locked="0"/>
    </xf>
    <xf numFmtId="0" fontId="4" fillId="0" borderId="8" xfId="0" applyFont="1" applyFill="1" applyBorder="1" applyAlignment="1" applyProtection="1">
      <alignment vertical="center"/>
      <protection locked="0"/>
    </xf>
    <xf numFmtId="0" fontId="6" fillId="0" borderId="8" xfId="0" applyFont="1" applyFill="1" applyBorder="1" applyAlignment="1" applyProtection="1">
      <alignment horizontal="center" vertical="center" textRotation="90"/>
      <protection locked="0"/>
    </xf>
    <xf numFmtId="0" fontId="3" fillId="4" borderId="28" xfId="0" applyFont="1" applyFill="1" applyBorder="1" applyAlignment="1" applyProtection="1">
      <alignment horizontal="center" vertical="center" textRotation="90"/>
      <protection locked="0"/>
    </xf>
    <xf numFmtId="0" fontId="3" fillId="4" borderId="33" xfId="0" applyFont="1" applyFill="1" applyBorder="1" applyAlignment="1" applyProtection="1">
      <alignment horizontal="center" vertical="center" textRotation="90"/>
      <protection locked="0"/>
    </xf>
    <xf numFmtId="0" fontId="4" fillId="0" borderId="4" xfId="0" applyFont="1" applyFill="1" applyBorder="1" applyAlignment="1" applyProtection="1">
      <alignment vertical="center"/>
      <protection locked="0"/>
    </xf>
    <xf numFmtId="0" fontId="6" fillId="0" borderId="4" xfId="0" applyFont="1" applyFill="1" applyBorder="1" applyAlignment="1" applyProtection="1">
      <alignment horizontal="left" vertical="center"/>
      <protection locked="0"/>
    </xf>
    <xf numFmtId="0" fontId="6" fillId="0" borderId="8" xfId="0" applyFont="1" applyFill="1" applyBorder="1" applyAlignment="1" applyProtection="1">
      <alignment horizontal="left" vertical="center"/>
      <protection locked="0"/>
    </xf>
    <xf numFmtId="0" fontId="6" fillId="0" borderId="12" xfId="0" applyFont="1" applyFill="1" applyBorder="1" applyAlignment="1" applyProtection="1">
      <alignment horizontal="left" vertical="center"/>
      <protection locked="0"/>
    </xf>
    <xf numFmtId="3" fontId="5" fillId="0" borderId="8" xfId="0" applyNumberFormat="1" applyFont="1" applyFill="1" applyBorder="1" applyAlignment="1" applyProtection="1">
      <alignment horizontal="left" vertical="center" wrapText="1"/>
      <protection locked="0"/>
    </xf>
    <xf numFmtId="3" fontId="8" fillId="4" borderId="8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24" xfId="0" applyNumberFormat="1" applyFont="1" applyFill="1" applyBorder="1" applyAlignment="1" applyProtection="1">
      <alignment horizontal="center" vertical="center"/>
      <protection locked="0"/>
    </xf>
    <xf numFmtId="3" fontId="5" fillId="0" borderId="25" xfId="0" applyNumberFormat="1" applyFont="1" applyFill="1" applyBorder="1" applyAlignment="1" applyProtection="1">
      <alignment horizontal="center" vertical="center"/>
      <protection locked="0"/>
    </xf>
    <xf numFmtId="3" fontId="5" fillId="0" borderId="26" xfId="0" applyNumberFormat="1" applyFont="1" applyFill="1" applyBorder="1" applyAlignment="1" applyProtection="1">
      <alignment horizontal="center" vertical="center"/>
      <protection locked="0"/>
    </xf>
    <xf numFmtId="0" fontId="9" fillId="6" borderId="28" xfId="0" applyFont="1" applyFill="1" applyBorder="1" applyAlignment="1" applyProtection="1">
      <alignment horizontal="center" vertical="center" textRotation="90"/>
      <protection locked="0"/>
    </xf>
    <xf numFmtId="0" fontId="5" fillId="0" borderId="29" xfId="0" applyFont="1" applyFill="1" applyBorder="1" applyAlignment="1" applyProtection="1">
      <alignment horizontal="center" vertical="center"/>
      <protection locked="0"/>
    </xf>
    <xf numFmtId="0" fontId="5" fillId="0" borderId="30" xfId="0" applyFont="1" applyFill="1" applyBorder="1" applyAlignment="1" applyProtection="1">
      <alignment horizontal="center" vertical="center"/>
      <protection locked="0"/>
    </xf>
    <xf numFmtId="0" fontId="5" fillId="0" borderId="31" xfId="0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41" fillId="2" borderId="1" xfId="0" applyFont="1" applyFill="1" applyBorder="1" applyAlignment="1" applyProtection="1">
      <alignment horizontal="center" vertical="center" wrapText="1"/>
      <protection locked="0"/>
    </xf>
    <xf numFmtId="3" fontId="3" fillId="4" borderId="3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7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22" xfId="0" applyNumberFormat="1" applyFont="1" applyFill="1" applyBorder="1" applyAlignment="1" applyProtection="1">
      <alignment horizontal="center" vertical="center" textRotation="90"/>
      <protection locked="0"/>
    </xf>
    <xf numFmtId="3" fontId="4" fillId="0" borderId="4" xfId="0" quotePrefix="1" applyNumberFormat="1" applyFont="1" applyFill="1" applyBorder="1" applyAlignment="1" applyProtection="1">
      <alignment vertical="center"/>
      <protection locked="0"/>
    </xf>
    <xf numFmtId="3" fontId="4" fillId="0" borderId="8" xfId="0" applyNumberFormat="1" applyFont="1" applyFill="1" applyBorder="1" applyAlignment="1" applyProtection="1">
      <alignment vertical="center"/>
      <protection locked="0"/>
    </xf>
    <xf numFmtId="3" fontId="5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9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9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4" xfId="0" quotePrefix="1" applyNumberFormat="1" applyFont="1" applyFill="1" applyBorder="1" applyAlignment="1" applyProtection="1">
      <alignment vertical="center"/>
      <protection locked="0"/>
    </xf>
    <xf numFmtId="3" fontId="5" fillId="0" borderId="8" xfId="0" quotePrefix="1" applyNumberFormat="1" applyFont="1" applyFill="1" applyBorder="1" applyAlignment="1" applyProtection="1">
      <alignment vertical="center"/>
      <protection locked="0"/>
    </xf>
    <xf numFmtId="3" fontId="6" fillId="0" borderId="4" xfId="0" quotePrefix="1" applyNumberFormat="1" applyFont="1" applyFill="1" applyBorder="1" applyAlignment="1" applyProtection="1">
      <alignment horizontal="left" vertical="center" wrapText="1"/>
      <protection locked="0"/>
    </xf>
    <xf numFmtId="3" fontId="6" fillId="0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5" fillId="0" borderId="12" xfId="0" quotePrefix="1" applyNumberFormat="1" applyFont="1" applyFill="1" applyBorder="1" applyAlignment="1" applyProtection="1">
      <alignment horizontal="center" vertical="center"/>
      <protection locked="0"/>
    </xf>
    <xf numFmtId="3" fontId="5" fillId="0" borderId="16" xfId="0" quotePrefix="1" applyNumberFormat="1" applyFont="1" applyFill="1" applyBorder="1" applyAlignment="1" applyProtection="1">
      <alignment horizontal="center" vertical="center"/>
      <protection locked="0"/>
    </xf>
    <xf numFmtId="3" fontId="5" fillId="0" borderId="18" xfId="0" quotePrefix="1" applyNumberFormat="1" applyFont="1" applyFill="1" applyBorder="1" applyAlignment="1" applyProtection="1">
      <alignment horizontal="center" vertical="center"/>
      <protection locked="0"/>
    </xf>
    <xf numFmtId="3" fontId="5" fillId="0" borderId="8" xfId="0" applyNumberFormat="1" applyFont="1" applyFill="1" applyBorder="1" applyAlignment="1" applyProtection="1">
      <alignment vertical="center"/>
      <protection locked="0"/>
    </xf>
  </cellXfs>
  <cellStyles count="3">
    <cellStyle name="Normal" xfId="0" builtinId="0"/>
    <cellStyle name="Normal 2" xfId="2" xr:uid="{00000000-0005-0000-0000-000001000000}"/>
    <cellStyle name="Normal_2004" xfId="1" xr:uid="{00000000-0005-0000-0000-000002000000}"/>
  </cellStyles>
  <dxfs count="533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Drop" dropLines="33" dropStyle="combo" dx="22" fmlaLink="$H$1" fmlaRange="Hoja2!$C$2:$C$31" sel="3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400050</xdr:colOff>
          <xdr:row>0</xdr:row>
          <xdr:rowOff>0</xdr:rowOff>
        </xdr:from>
        <xdr:to>
          <xdr:col>8</xdr:col>
          <xdr:colOff>9525</xdr:colOff>
          <xdr:row>0</xdr:row>
          <xdr:rowOff>466725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245"/>
  <sheetViews>
    <sheetView tabSelected="1" view="pageBreakPreview" zoomScaleNormal="100" zoomScaleSheetLayoutView="100" workbookViewId="0">
      <pane xSplit="10" ySplit="2" topLeftCell="AJ3" activePane="bottomRight" state="frozen"/>
      <selection pane="topRight" activeCell="J1" sqref="J1"/>
      <selection pane="bottomLeft" activeCell="A2" sqref="A2"/>
      <selection pane="bottomRight" activeCell="H7" sqref="H7"/>
    </sheetView>
  </sheetViews>
  <sheetFormatPr baseColWidth="10" defaultRowHeight="15"/>
  <cols>
    <col min="7" max="7" width="29.28515625" customWidth="1"/>
    <col min="8" max="8" width="31" customWidth="1"/>
    <col min="9" max="9" width="17.28515625" style="131" customWidth="1"/>
    <col min="10" max="10" width="13.7109375" style="131" customWidth="1"/>
    <col min="11" max="13" width="10.7109375" style="131" hidden="1" customWidth="1"/>
    <col min="14" max="14" width="12.42578125" style="131" hidden="1" customWidth="1"/>
    <col min="15" max="16" width="10.7109375" style="131" hidden="1" customWidth="1"/>
    <col min="17" max="17" width="12.42578125" style="131" hidden="1" customWidth="1"/>
    <col min="18" max="18" width="10.7109375" style="131" hidden="1" customWidth="1"/>
    <col min="19" max="19" width="12.42578125" style="131" hidden="1" customWidth="1"/>
    <col min="20" max="20" width="10.7109375" style="131" hidden="1" customWidth="1"/>
    <col min="21" max="22" width="12.42578125" style="131" hidden="1" customWidth="1"/>
    <col min="23" max="23" width="10.7109375" style="131" hidden="1" customWidth="1"/>
    <col min="24" max="26" width="12.42578125" style="131" hidden="1" customWidth="1"/>
    <col min="27" max="27" width="10.7109375" style="131" hidden="1" customWidth="1"/>
    <col min="28" max="28" width="12.42578125" style="131" hidden="1" customWidth="1"/>
    <col min="29" max="36" width="10.7109375" style="131" hidden="1" customWidth="1"/>
    <col min="37" max="37" width="12.42578125" style="131" hidden="1" customWidth="1"/>
    <col min="38" max="38" width="10.7109375" style="131" hidden="1" customWidth="1"/>
    <col min="39" max="39" width="13.7109375" style="131" hidden="1" customWidth="1"/>
    <col min="40" max="40" width="11.42578125" style="131" hidden="1" customWidth="1"/>
    <col min="41" max="41" width="18.5703125" style="131" hidden="1" customWidth="1"/>
    <col min="42" max="43" width="0" hidden="1" customWidth="1"/>
  </cols>
  <sheetData>
    <row r="1" spans="1:41" ht="37.5" customHeight="1" thickBot="1">
      <c r="A1" s="241" t="str">
        <f>VLOOKUP(H1,Hoja2!A2:C31,3,FALSE)</f>
        <v>F. CC. Biológicas</v>
      </c>
      <c r="B1" s="241"/>
      <c r="C1" s="241"/>
      <c r="D1" s="241"/>
      <c r="E1" s="241"/>
      <c r="F1" s="241"/>
      <c r="G1" s="241"/>
      <c r="H1" s="225">
        <v>3</v>
      </c>
      <c r="K1" s="131" t="s">
        <v>364</v>
      </c>
      <c r="AO1" s="132" t="str">
        <f>VLOOKUP('formulario 2020'!H1,Hoja2!A2:B31,2,FALSE)</f>
        <v>BIO</v>
      </c>
    </row>
    <row r="2" spans="1:41" ht="36.75" thickBot="1">
      <c r="A2" s="242" t="s">
        <v>353</v>
      </c>
      <c r="B2" s="242"/>
      <c r="C2" s="242"/>
      <c r="D2" s="242"/>
      <c r="E2" s="242"/>
      <c r="F2" s="242"/>
      <c r="G2" s="242"/>
      <c r="H2" s="242"/>
      <c r="I2" s="233" t="s">
        <v>363</v>
      </c>
      <c r="J2" s="133" t="s">
        <v>29</v>
      </c>
      <c r="K2" s="233" t="s">
        <v>0</v>
      </c>
      <c r="L2" s="233" t="s">
        <v>1</v>
      </c>
      <c r="M2" s="233" t="s">
        <v>2</v>
      </c>
      <c r="N2" s="233" t="s">
        <v>3</v>
      </c>
      <c r="O2" s="233" t="s">
        <v>4</v>
      </c>
      <c r="P2" s="233" t="s">
        <v>5</v>
      </c>
      <c r="Q2" s="233" t="s">
        <v>6</v>
      </c>
      <c r="R2" s="233" t="s">
        <v>7</v>
      </c>
      <c r="S2" s="233" t="s">
        <v>8</v>
      </c>
      <c r="T2" s="233" t="s">
        <v>9</v>
      </c>
      <c r="U2" s="233" t="s">
        <v>10</v>
      </c>
      <c r="V2" s="233" t="s">
        <v>11</v>
      </c>
      <c r="W2" s="232" t="s">
        <v>12</v>
      </c>
      <c r="X2" s="233" t="s">
        <v>13</v>
      </c>
      <c r="Y2" s="233" t="s">
        <v>14</v>
      </c>
      <c r="Z2" s="233" t="s">
        <v>15</v>
      </c>
      <c r="AA2" s="233" t="s">
        <v>16</v>
      </c>
      <c r="AB2" s="232" t="s">
        <v>17</v>
      </c>
      <c r="AC2" s="233" t="s">
        <v>18</v>
      </c>
      <c r="AD2" s="233" t="s">
        <v>19</v>
      </c>
      <c r="AE2" s="233" t="s">
        <v>20</v>
      </c>
      <c r="AF2" s="233" t="s">
        <v>21</v>
      </c>
      <c r="AG2" s="233" t="s">
        <v>22</v>
      </c>
      <c r="AH2" s="233" t="s">
        <v>23</v>
      </c>
      <c r="AI2" s="233" t="s">
        <v>24</v>
      </c>
      <c r="AJ2" s="233" t="s">
        <v>25</v>
      </c>
      <c r="AK2" s="233" t="s">
        <v>26</v>
      </c>
      <c r="AL2" s="232" t="s">
        <v>27</v>
      </c>
      <c r="AM2" s="232" t="s">
        <v>28</v>
      </c>
      <c r="AN2" s="131">
        <v>1</v>
      </c>
      <c r="AO2" s="134" t="s">
        <v>352</v>
      </c>
    </row>
    <row r="3" spans="1:41">
      <c r="A3" s="243" t="s">
        <v>30</v>
      </c>
      <c r="B3" s="246" t="s">
        <v>31</v>
      </c>
      <c r="C3" s="248" t="s">
        <v>32</v>
      </c>
      <c r="D3" s="251" t="s">
        <v>33</v>
      </c>
      <c r="E3" s="253" t="s">
        <v>34</v>
      </c>
      <c r="F3" s="253"/>
      <c r="G3" s="253"/>
      <c r="H3" s="176" t="s">
        <v>35</v>
      </c>
      <c r="I3" s="135">
        <f t="shared" ref="I3:I15" si="0">HLOOKUP($AO$1,$J$2:$AM$245,$AN3,FALSE)</f>
        <v>161</v>
      </c>
      <c r="J3" s="135">
        <v>3567</v>
      </c>
      <c r="K3" s="135">
        <v>108</v>
      </c>
      <c r="L3" s="135">
        <v>161</v>
      </c>
      <c r="M3" s="135">
        <v>34</v>
      </c>
      <c r="N3" s="135">
        <v>236</v>
      </c>
      <c r="O3" s="135">
        <v>165</v>
      </c>
      <c r="P3" s="135">
        <v>82</v>
      </c>
      <c r="Q3" s="135">
        <v>196</v>
      </c>
      <c r="R3" s="135">
        <v>110</v>
      </c>
      <c r="S3" s="135">
        <v>196</v>
      </c>
      <c r="T3" s="135">
        <v>215</v>
      </c>
      <c r="U3" s="135">
        <v>211</v>
      </c>
      <c r="V3" s="135">
        <v>177</v>
      </c>
      <c r="W3" s="135">
        <v>196</v>
      </c>
      <c r="X3" s="135">
        <v>263</v>
      </c>
      <c r="Y3" s="135">
        <v>70</v>
      </c>
      <c r="Z3" s="135">
        <v>223</v>
      </c>
      <c r="AA3" s="135">
        <v>129</v>
      </c>
      <c r="AB3" s="135">
        <v>227</v>
      </c>
      <c r="AC3" s="135">
        <v>72</v>
      </c>
      <c r="AD3" s="135">
        <v>140</v>
      </c>
      <c r="AE3" s="135">
        <v>210</v>
      </c>
      <c r="AF3" s="135">
        <v>56</v>
      </c>
      <c r="AG3" s="135">
        <v>44</v>
      </c>
      <c r="AH3" s="135">
        <v>46</v>
      </c>
      <c r="AI3" s="135">
        <v>73</v>
      </c>
      <c r="AJ3" s="135">
        <v>49</v>
      </c>
      <c r="AK3" s="135" t="s">
        <v>349</v>
      </c>
      <c r="AL3" s="135"/>
      <c r="AM3" s="135"/>
      <c r="AN3" s="131">
        <v>2</v>
      </c>
      <c r="AO3" s="135">
        <f>HLOOKUP($AO$1,'Datos base 2020'!$I$2:$AM$245,'formulario 2020'!AN3,FALSE)</f>
        <v>161</v>
      </c>
    </row>
    <row r="4" spans="1:41">
      <c r="A4" s="244"/>
      <c r="B4" s="247"/>
      <c r="C4" s="249"/>
      <c r="D4" s="252"/>
      <c r="E4" s="254"/>
      <c r="F4" s="254"/>
      <c r="G4" s="254"/>
      <c r="H4" s="177" t="s">
        <v>36</v>
      </c>
      <c r="I4" s="136">
        <f t="shared" si="0"/>
        <v>34</v>
      </c>
      <c r="J4" s="136">
        <v>2258</v>
      </c>
      <c r="K4" s="136">
        <v>91</v>
      </c>
      <c r="L4" s="136">
        <v>34</v>
      </c>
      <c r="M4" s="136">
        <v>12</v>
      </c>
      <c r="N4" s="136">
        <v>145</v>
      </c>
      <c r="O4" s="136">
        <v>15</v>
      </c>
      <c r="P4" s="136">
        <v>24</v>
      </c>
      <c r="Q4" s="136">
        <v>107</v>
      </c>
      <c r="R4" s="136">
        <v>26</v>
      </c>
      <c r="S4" s="136">
        <v>117</v>
      </c>
      <c r="T4" s="136">
        <v>25</v>
      </c>
      <c r="U4" s="136">
        <v>137</v>
      </c>
      <c r="V4" s="136">
        <v>170</v>
      </c>
      <c r="W4" s="136">
        <v>80</v>
      </c>
      <c r="X4" s="136">
        <v>123</v>
      </c>
      <c r="Y4" s="136">
        <v>24</v>
      </c>
      <c r="Z4" s="136">
        <v>53</v>
      </c>
      <c r="AA4" s="136">
        <v>21</v>
      </c>
      <c r="AB4" s="136">
        <v>677</v>
      </c>
      <c r="AC4" s="136">
        <v>86</v>
      </c>
      <c r="AD4" s="136">
        <v>125</v>
      </c>
      <c r="AE4" s="136">
        <v>73</v>
      </c>
      <c r="AF4" s="136">
        <v>164</v>
      </c>
      <c r="AG4" s="136">
        <v>9</v>
      </c>
      <c r="AH4" s="136">
        <v>74</v>
      </c>
      <c r="AI4" s="136">
        <v>42</v>
      </c>
      <c r="AJ4" s="136">
        <v>32</v>
      </c>
      <c r="AK4" s="136" t="s">
        <v>349</v>
      </c>
      <c r="AL4" s="136"/>
      <c r="AM4" s="136"/>
      <c r="AN4" s="131">
        <v>3</v>
      </c>
      <c r="AO4" s="136">
        <f>HLOOKUP($AO$1,'Datos base 2020'!$I$2:$AM$245,'formulario 2020'!AN4,FALSE)</f>
        <v>34</v>
      </c>
    </row>
    <row r="5" spans="1:41" ht="16.5" thickBot="1">
      <c r="A5" s="244"/>
      <c r="B5" s="247"/>
      <c r="C5" s="249"/>
      <c r="D5" s="252"/>
      <c r="E5" s="254"/>
      <c r="F5" s="254"/>
      <c r="G5" s="254"/>
      <c r="H5" s="178" t="s">
        <v>37</v>
      </c>
      <c r="I5" s="137">
        <f t="shared" si="0"/>
        <v>195</v>
      </c>
      <c r="J5" s="137">
        <v>5825</v>
      </c>
      <c r="K5" s="137">
        <v>199</v>
      </c>
      <c r="L5" s="137">
        <v>195</v>
      </c>
      <c r="M5" s="137">
        <v>46</v>
      </c>
      <c r="N5" s="137">
        <v>381</v>
      </c>
      <c r="O5" s="137">
        <v>180</v>
      </c>
      <c r="P5" s="137">
        <v>106</v>
      </c>
      <c r="Q5" s="137">
        <v>303</v>
      </c>
      <c r="R5" s="137">
        <v>136</v>
      </c>
      <c r="S5" s="137">
        <v>313</v>
      </c>
      <c r="T5" s="137">
        <v>240</v>
      </c>
      <c r="U5" s="137">
        <v>348</v>
      </c>
      <c r="V5" s="137">
        <v>347</v>
      </c>
      <c r="W5" s="137">
        <v>276</v>
      </c>
      <c r="X5" s="137">
        <v>386</v>
      </c>
      <c r="Y5" s="137">
        <v>94</v>
      </c>
      <c r="Z5" s="137">
        <v>276</v>
      </c>
      <c r="AA5" s="137">
        <v>150</v>
      </c>
      <c r="AB5" s="137">
        <v>904</v>
      </c>
      <c r="AC5" s="137">
        <v>158</v>
      </c>
      <c r="AD5" s="137">
        <v>265</v>
      </c>
      <c r="AE5" s="137">
        <v>283</v>
      </c>
      <c r="AF5" s="137">
        <v>220</v>
      </c>
      <c r="AG5" s="137">
        <v>53</v>
      </c>
      <c r="AH5" s="137">
        <v>120</v>
      </c>
      <c r="AI5" s="137">
        <v>115</v>
      </c>
      <c r="AJ5" s="137">
        <v>81</v>
      </c>
      <c r="AK5" s="137">
        <v>0</v>
      </c>
      <c r="AL5" s="137"/>
      <c r="AM5" s="137"/>
      <c r="AN5" s="131">
        <v>4</v>
      </c>
      <c r="AO5" s="137">
        <f>HLOOKUP($AO$1,'Datos base 2020'!$I$2:$AM$245,'formulario 2020'!AN5,FALSE)</f>
        <v>195</v>
      </c>
    </row>
    <row r="6" spans="1:41" ht="15.75" customHeight="1">
      <c r="A6" s="244"/>
      <c r="B6" s="247"/>
      <c r="C6" s="249"/>
      <c r="D6" s="255" t="s">
        <v>38</v>
      </c>
      <c r="E6" s="253" t="s">
        <v>39</v>
      </c>
      <c r="F6" s="253"/>
      <c r="G6" s="253"/>
      <c r="H6" s="176" t="s">
        <v>35</v>
      </c>
      <c r="I6" s="135">
        <f t="shared" si="0"/>
        <v>62</v>
      </c>
      <c r="J6" s="138">
        <v>1113</v>
      </c>
      <c r="K6" s="135">
        <v>16</v>
      </c>
      <c r="L6" s="135">
        <v>62</v>
      </c>
      <c r="M6" s="135">
        <v>12</v>
      </c>
      <c r="N6" s="135">
        <v>17</v>
      </c>
      <c r="O6" s="135">
        <v>126</v>
      </c>
      <c r="P6" s="135">
        <v>26</v>
      </c>
      <c r="Q6" s="135">
        <v>18</v>
      </c>
      <c r="R6" s="135">
        <v>28</v>
      </c>
      <c r="S6" s="135">
        <v>44</v>
      </c>
      <c r="T6" s="135">
        <v>143</v>
      </c>
      <c r="U6" s="135">
        <v>13</v>
      </c>
      <c r="V6" s="135">
        <v>20</v>
      </c>
      <c r="W6" s="135">
        <v>77</v>
      </c>
      <c r="X6" s="135">
        <v>56</v>
      </c>
      <c r="Y6" s="135">
        <v>35</v>
      </c>
      <c r="Z6" s="135">
        <v>87</v>
      </c>
      <c r="AA6" s="135">
        <v>45</v>
      </c>
      <c r="AB6" s="135">
        <v>65</v>
      </c>
      <c r="AC6" s="135">
        <v>6</v>
      </c>
      <c r="AD6" s="135">
        <v>36</v>
      </c>
      <c r="AE6" s="135">
        <v>77</v>
      </c>
      <c r="AF6" s="135">
        <v>1</v>
      </c>
      <c r="AG6" s="135">
        <v>4</v>
      </c>
      <c r="AH6" s="135">
        <v>0</v>
      </c>
      <c r="AI6" s="135">
        <v>9</v>
      </c>
      <c r="AJ6" s="135">
        <v>5</v>
      </c>
      <c r="AK6" s="135" t="s">
        <v>349</v>
      </c>
      <c r="AL6" s="135"/>
      <c r="AM6" s="138"/>
      <c r="AN6" s="131">
        <v>5</v>
      </c>
      <c r="AO6" s="138">
        <f>HLOOKUP($AO$1,'Datos base 2020'!$I$2:$AM$245,'formulario 2020'!AN6,FALSE)</f>
        <v>62</v>
      </c>
    </row>
    <row r="7" spans="1:41" ht="15.75" customHeight="1">
      <c r="A7" s="244"/>
      <c r="B7" s="247"/>
      <c r="C7" s="249"/>
      <c r="D7" s="256"/>
      <c r="E7" s="254"/>
      <c r="F7" s="254"/>
      <c r="G7" s="254"/>
      <c r="H7" s="177" t="s">
        <v>36</v>
      </c>
      <c r="I7" s="136">
        <f t="shared" si="0"/>
        <v>5</v>
      </c>
      <c r="J7" s="138">
        <v>117</v>
      </c>
      <c r="K7" s="136">
        <v>1</v>
      </c>
      <c r="L7" s="136">
        <v>5</v>
      </c>
      <c r="M7" s="136">
        <v>0</v>
      </c>
      <c r="N7" s="136">
        <v>2</v>
      </c>
      <c r="O7" s="136">
        <v>13</v>
      </c>
      <c r="P7" s="136">
        <v>2</v>
      </c>
      <c r="Q7" s="136">
        <v>6</v>
      </c>
      <c r="R7" s="136">
        <v>5</v>
      </c>
      <c r="S7" s="136">
        <v>13</v>
      </c>
      <c r="T7" s="136">
        <v>13</v>
      </c>
      <c r="U7" s="136">
        <v>2</v>
      </c>
      <c r="V7" s="136">
        <v>1</v>
      </c>
      <c r="W7" s="136">
        <v>8</v>
      </c>
      <c r="X7" s="136">
        <v>1</v>
      </c>
      <c r="Y7" s="136">
        <v>3</v>
      </c>
      <c r="Z7" s="136">
        <v>2</v>
      </c>
      <c r="AA7" s="136">
        <v>10</v>
      </c>
      <c r="AB7" s="136">
        <v>7</v>
      </c>
      <c r="AC7" s="136">
        <v>8</v>
      </c>
      <c r="AD7" s="136">
        <v>9</v>
      </c>
      <c r="AE7" s="136">
        <v>4</v>
      </c>
      <c r="AF7" s="136">
        <v>0</v>
      </c>
      <c r="AG7" s="136">
        <v>1</v>
      </c>
      <c r="AH7" s="136">
        <v>0</v>
      </c>
      <c r="AI7" s="136">
        <v>1</v>
      </c>
      <c r="AJ7" s="136">
        <v>0</v>
      </c>
      <c r="AK7" s="136" t="s">
        <v>349</v>
      </c>
      <c r="AL7" s="136"/>
      <c r="AM7" s="138"/>
      <c r="AN7" s="131">
        <v>6</v>
      </c>
      <c r="AO7" s="138">
        <f>HLOOKUP($AO$1,'Datos base 2020'!$I$2:$AM$245,'formulario 2020'!AN7,FALSE)</f>
        <v>5</v>
      </c>
    </row>
    <row r="8" spans="1:41" ht="15.75" customHeight="1">
      <c r="A8" s="244"/>
      <c r="B8" s="247"/>
      <c r="C8" s="249"/>
      <c r="D8" s="257"/>
      <c r="E8" s="254"/>
      <c r="F8" s="254"/>
      <c r="G8" s="254"/>
      <c r="H8" s="178" t="s">
        <v>37</v>
      </c>
      <c r="I8" s="137">
        <f t="shared" si="0"/>
        <v>67</v>
      </c>
      <c r="J8" s="138">
        <v>1230</v>
      </c>
      <c r="K8" s="137">
        <v>17</v>
      </c>
      <c r="L8" s="137">
        <v>67</v>
      </c>
      <c r="M8" s="137">
        <v>12</v>
      </c>
      <c r="N8" s="137">
        <v>19</v>
      </c>
      <c r="O8" s="137">
        <v>139</v>
      </c>
      <c r="P8" s="137">
        <v>28</v>
      </c>
      <c r="Q8" s="137">
        <v>24</v>
      </c>
      <c r="R8" s="137">
        <v>33</v>
      </c>
      <c r="S8" s="137">
        <v>57</v>
      </c>
      <c r="T8" s="137">
        <v>156</v>
      </c>
      <c r="U8" s="137">
        <v>15</v>
      </c>
      <c r="V8" s="137">
        <v>21</v>
      </c>
      <c r="W8" s="137">
        <v>85</v>
      </c>
      <c r="X8" s="137">
        <v>57</v>
      </c>
      <c r="Y8" s="137">
        <v>38</v>
      </c>
      <c r="Z8" s="137">
        <v>89</v>
      </c>
      <c r="AA8" s="137">
        <v>55</v>
      </c>
      <c r="AB8" s="137">
        <v>72</v>
      </c>
      <c r="AC8" s="137">
        <v>14</v>
      </c>
      <c r="AD8" s="137">
        <v>45</v>
      </c>
      <c r="AE8" s="137">
        <v>81</v>
      </c>
      <c r="AF8" s="137">
        <v>1</v>
      </c>
      <c r="AG8" s="137">
        <v>5</v>
      </c>
      <c r="AH8" s="137">
        <v>0</v>
      </c>
      <c r="AI8" s="137">
        <v>10</v>
      </c>
      <c r="AJ8" s="137">
        <v>5</v>
      </c>
      <c r="AK8" s="137">
        <v>0</v>
      </c>
      <c r="AL8" s="137"/>
      <c r="AM8" s="138"/>
      <c r="AN8" s="131">
        <v>7</v>
      </c>
      <c r="AO8" s="138">
        <f>HLOOKUP($AO$1,'Datos base 2020'!$I$2:$AM$245,'formulario 2020'!AN8,FALSE)</f>
        <v>67</v>
      </c>
    </row>
    <row r="9" spans="1:41">
      <c r="A9" s="244"/>
      <c r="B9" s="247"/>
      <c r="C9" s="249"/>
      <c r="D9" s="258" t="s">
        <v>40</v>
      </c>
      <c r="E9" s="235" t="s">
        <v>41</v>
      </c>
      <c r="F9" s="235"/>
      <c r="G9" s="235"/>
      <c r="H9" s="177" t="s">
        <v>42</v>
      </c>
      <c r="I9" s="136">
        <f t="shared" si="0"/>
        <v>1297</v>
      </c>
      <c r="J9" s="136">
        <v>53122</v>
      </c>
      <c r="K9" s="136">
        <v>1783</v>
      </c>
      <c r="L9" s="136">
        <v>1297</v>
      </c>
      <c r="M9" s="136">
        <v>276</v>
      </c>
      <c r="N9" s="136">
        <v>2889</v>
      </c>
      <c r="O9" s="136">
        <v>1712</v>
      </c>
      <c r="P9" s="136">
        <v>504</v>
      </c>
      <c r="Q9" s="136">
        <v>4800</v>
      </c>
      <c r="R9" s="136">
        <v>1623</v>
      </c>
      <c r="S9" s="136">
        <v>2799</v>
      </c>
      <c r="T9" s="136">
        <v>1639</v>
      </c>
      <c r="U9" s="136">
        <v>5721</v>
      </c>
      <c r="V9" s="136">
        <v>3523</v>
      </c>
      <c r="W9" s="136">
        <v>2365</v>
      </c>
      <c r="X9" s="136">
        <v>3168</v>
      </c>
      <c r="Y9" s="136">
        <v>1455</v>
      </c>
      <c r="Z9" s="136">
        <v>2634</v>
      </c>
      <c r="AA9" s="136">
        <v>1618</v>
      </c>
      <c r="AB9" s="136">
        <v>2896</v>
      </c>
      <c r="AC9" s="136">
        <v>508</v>
      </c>
      <c r="AD9" s="136">
        <v>2732</v>
      </c>
      <c r="AE9" s="136">
        <v>1467</v>
      </c>
      <c r="AF9" s="136">
        <v>1631</v>
      </c>
      <c r="AG9" s="136">
        <v>440</v>
      </c>
      <c r="AH9" s="136">
        <v>2166</v>
      </c>
      <c r="AI9" s="136">
        <v>765</v>
      </c>
      <c r="AJ9" s="136">
        <v>1489</v>
      </c>
      <c r="AK9" s="136" t="s">
        <v>349</v>
      </c>
      <c r="AL9" s="136"/>
      <c r="AM9" s="136"/>
      <c r="AN9" s="131">
        <v>8</v>
      </c>
      <c r="AO9" s="136">
        <f>HLOOKUP($AO$1,'Datos base 2020'!$I$2:$AM$245,'formulario 2020'!AN9,FALSE)</f>
        <v>1297</v>
      </c>
    </row>
    <row r="10" spans="1:41">
      <c r="A10" s="244"/>
      <c r="B10" s="247"/>
      <c r="C10" s="249"/>
      <c r="D10" s="258"/>
      <c r="E10" s="235"/>
      <c r="F10" s="235"/>
      <c r="G10" s="235"/>
      <c r="H10" s="177" t="s">
        <v>43</v>
      </c>
      <c r="I10" s="136">
        <f t="shared" si="0"/>
        <v>180</v>
      </c>
      <c r="J10" s="136">
        <v>5835</v>
      </c>
      <c r="K10" s="136">
        <v>248</v>
      </c>
      <c r="L10" s="136">
        <v>180</v>
      </c>
      <c r="M10" s="136">
        <v>64</v>
      </c>
      <c r="N10" s="136">
        <v>167</v>
      </c>
      <c r="O10" s="136">
        <v>224</v>
      </c>
      <c r="P10" s="136">
        <v>83</v>
      </c>
      <c r="Q10" s="136">
        <v>530</v>
      </c>
      <c r="R10" s="136">
        <v>84</v>
      </c>
      <c r="S10" s="136">
        <v>485</v>
      </c>
      <c r="T10" s="136">
        <v>231</v>
      </c>
      <c r="U10" s="136">
        <v>271</v>
      </c>
      <c r="V10" s="136">
        <v>177</v>
      </c>
      <c r="W10" s="136">
        <v>282</v>
      </c>
      <c r="X10" s="136">
        <v>652</v>
      </c>
      <c r="Y10" s="136">
        <v>189</v>
      </c>
      <c r="Z10" s="136">
        <v>532</v>
      </c>
      <c r="AA10" s="136">
        <v>79</v>
      </c>
      <c r="AB10" s="136">
        <v>697</v>
      </c>
      <c r="AC10" s="136">
        <v>132</v>
      </c>
      <c r="AD10" s="136">
        <v>189</v>
      </c>
      <c r="AE10" s="136">
        <v>198</v>
      </c>
      <c r="AF10" s="136">
        <v>112</v>
      </c>
      <c r="AG10" s="136">
        <v>36</v>
      </c>
      <c r="AH10" s="136">
        <v>0</v>
      </c>
      <c r="AI10" s="136">
        <v>52</v>
      </c>
      <c r="AJ10" s="136">
        <v>45</v>
      </c>
      <c r="AK10" s="136" t="s">
        <v>349</v>
      </c>
      <c r="AL10" s="136"/>
      <c r="AM10" s="136"/>
      <c r="AN10" s="131">
        <v>9</v>
      </c>
      <c r="AO10" s="136">
        <f>HLOOKUP($AO$1,'Datos base 2020'!$I$2:$AM$245,'formulario 2020'!AN10,FALSE)</f>
        <v>180</v>
      </c>
    </row>
    <row r="11" spans="1:41">
      <c r="A11" s="244"/>
      <c r="B11" s="247"/>
      <c r="C11" s="249"/>
      <c r="D11" s="258"/>
      <c r="E11" s="235"/>
      <c r="F11" s="235"/>
      <c r="G11" s="235"/>
      <c r="H11" s="177" t="s">
        <v>44</v>
      </c>
      <c r="I11" s="136">
        <f t="shared" si="0"/>
        <v>464</v>
      </c>
      <c r="J11" s="136">
        <v>7177</v>
      </c>
      <c r="K11" s="136">
        <v>192</v>
      </c>
      <c r="L11" s="136">
        <v>464</v>
      </c>
      <c r="M11" s="136">
        <v>105</v>
      </c>
      <c r="N11" s="136">
        <v>750</v>
      </c>
      <c r="O11" s="136">
        <v>224</v>
      </c>
      <c r="P11" s="136">
        <v>77</v>
      </c>
      <c r="Q11" s="136">
        <v>485</v>
      </c>
      <c r="R11" s="136">
        <v>154</v>
      </c>
      <c r="S11" s="136">
        <v>619</v>
      </c>
      <c r="T11" s="136">
        <v>201</v>
      </c>
      <c r="U11" s="136">
        <v>758</v>
      </c>
      <c r="V11" s="136">
        <v>823</v>
      </c>
      <c r="W11" s="136">
        <v>121</v>
      </c>
      <c r="X11" s="136">
        <v>547</v>
      </c>
      <c r="Y11" s="136">
        <v>101</v>
      </c>
      <c r="Z11" s="136">
        <v>526</v>
      </c>
      <c r="AA11" s="136">
        <v>144</v>
      </c>
      <c r="AB11" s="136">
        <v>227</v>
      </c>
      <c r="AC11" s="136">
        <v>65</v>
      </c>
      <c r="AD11" s="136">
        <v>536</v>
      </c>
      <c r="AE11" s="136">
        <v>52</v>
      </c>
      <c r="AF11" s="136">
        <v>58</v>
      </c>
      <c r="AG11" s="136">
        <v>104</v>
      </c>
      <c r="AH11" s="136">
        <v>152</v>
      </c>
      <c r="AI11" s="136">
        <v>68</v>
      </c>
      <c r="AJ11" s="136">
        <v>101</v>
      </c>
      <c r="AK11" s="136">
        <v>0</v>
      </c>
      <c r="AL11" s="136"/>
      <c r="AM11" s="136"/>
      <c r="AN11" s="131">
        <v>10</v>
      </c>
      <c r="AO11" s="136">
        <f>HLOOKUP($AO$1,'Datos base 2020'!$I$2:$AM$245,'formulario 2020'!AN11,FALSE)</f>
        <v>464</v>
      </c>
    </row>
    <row r="12" spans="1:41" ht="15.75">
      <c r="A12" s="244"/>
      <c r="B12" s="247"/>
      <c r="C12" s="249"/>
      <c r="D12" s="258"/>
      <c r="E12" s="235"/>
      <c r="F12" s="235"/>
      <c r="G12" s="235"/>
      <c r="H12" s="178" t="s">
        <v>45</v>
      </c>
      <c r="I12" s="137">
        <f t="shared" si="0"/>
        <v>1941</v>
      </c>
      <c r="J12" s="137">
        <v>66134</v>
      </c>
      <c r="K12" s="137">
        <v>2223</v>
      </c>
      <c r="L12" s="137">
        <v>1941</v>
      </c>
      <c r="M12" s="137">
        <v>445</v>
      </c>
      <c r="N12" s="137">
        <v>3806</v>
      </c>
      <c r="O12" s="137">
        <v>2160</v>
      </c>
      <c r="P12" s="137">
        <v>664</v>
      </c>
      <c r="Q12" s="137">
        <v>5815</v>
      </c>
      <c r="R12" s="137">
        <v>1861</v>
      </c>
      <c r="S12" s="137">
        <v>3903</v>
      </c>
      <c r="T12" s="137">
        <v>2071</v>
      </c>
      <c r="U12" s="137">
        <v>6750</v>
      </c>
      <c r="V12" s="137">
        <v>4523</v>
      </c>
      <c r="W12" s="137">
        <v>2768</v>
      </c>
      <c r="X12" s="137">
        <v>4367</v>
      </c>
      <c r="Y12" s="137">
        <v>1745</v>
      </c>
      <c r="Z12" s="137">
        <v>3692</v>
      </c>
      <c r="AA12" s="137">
        <v>1841</v>
      </c>
      <c r="AB12" s="137">
        <v>3820</v>
      </c>
      <c r="AC12" s="137">
        <v>705</v>
      </c>
      <c r="AD12" s="137">
        <v>3457</v>
      </c>
      <c r="AE12" s="137">
        <v>1717</v>
      </c>
      <c r="AF12" s="137">
        <v>1801</v>
      </c>
      <c r="AG12" s="137">
        <v>580</v>
      </c>
      <c r="AH12" s="137">
        <v>2318</v>
      </c>
      <c r="AI12" s="137">
        <v>885</v>
      </c>
      <c r="AJ12" s="137">
        <v>1635</v>
      </c>
      <c r="AK12" s="137">
        <v>0</v>
      </c>
      <c r="AL12" s="137"/>
      <c r="AM12" s="137"/>
      <c r="AN12" s="131">
        <v>11</v>
      </c>
      <c r="AO12" s="137">
        <f>HLOOKUP($AO$1,'Datos base 2020'!$I$2:$AM$245,'formulario 2020'!AN12,FALSE)</f>
        <v>1941</v>
      </c>
    </row>
    <row r="13" spans="1:41" ht="36">
      <c r="A13" s="244"/>
      <c r="B13" s="247"/>
      <c r="C13" s="249"/>
      <c r="D13" s="179" t="s">
        <v>46</v>
      </c>
      <c r="E13" s="236"/>
      <c r="F13" s="236"/>
      <c r="G13" s="236"/>
      <c r="H13" s="180" t="s">
        <v>47</v>
      </c>
      <c r="I13" s="136">
        <f t="shared" si="0"/>
        <v>0</v>
      </c>
      <c r="J13" s="136">
        <v>4035</v>
      </c>
      <c r="K13" s="136">
        <v>0</v>
      </c>
      <c r="L13" s="136">
        <v>0</v>
      </c>
      <c r="M13" s="136">
        <v>0</v>
      </c>
      <c r="N13" s="136">
        <v>571</v>
      </c>
      <c r="O13" s="136">
        <v>0</v>
      </c>
      <c r="P13" s="136">
        <v>0</v>
      </c>
      <c r="Q13" s="136">
        <v>0</v>
      </c>
      <c r="R13" s="136">
        <v>0</v>
      </c>
      <c r="S13" s="136">
        <v>0</v>
      </c>
      <c r="T13" s="136">
        <v>0</v>
      </c>
      <c r="U13" s="136">
        <v>2754</v>
      </c>
      <c r="V13" s="136">
        <v>1643</v>
      </c>
      <c r="W13" s="136">
        <v>0</v>
      </c>
      <c r="X13" s="136">
        <v>0</v>
      </c>
      <c r="Y13" s="136">
        <v>0</v>
      </c>
      <c r="Z13" s="136"/>
      <c r="AA13" s="136">
        <v>0</v>
      </c>
      <c r="AB13" s="136">
        <v>0</v>
      </c>
      <c r="AC13" s="136">
        <v>201</v>
      </c>
      <c r="AD13" s="136">
        <v>424</v>
      </c>
      <c r="AE13" s="136">
        <v>0</v>
      </c>
      <c r="AF13" s="136">
        <v>0</v>
      </c>
      <c r="AG13" s="136"/>
      <c r="AH13" s="136">
        <v>0</v>
      </c>
      <c r="AI13" s="136">
        <v>0</v>
      </c>
      <c r="AJ13" s="136">
        <v>25</v>
      </c>
      <c r="AK13" s="136">
        <v>0</v>
      </c>
      <c r="AL13" s="136"/>
      <c r="AM13" s="136"/>
      <c r="AN13" s="131">
        <v>12</v>
      </c>
      <c r="AO13" s="136">
        <f>HLOOKUP($AO$1,'Datos base 2020'!$I$2:$AM$245,'formulario 2020'!AN13,FALSE)</f>
        <v>0</v>
      </c>
    </row>
    <row r="14" spans="1:41">
      <c r="A14" s="244"/>
      <c r="B14" s="247"/>
      <c r="C14" s="249"/>
      <c r="D14" s="179" t="s">
        <v>48</v>
      </c>
      <c r="E14" s="236"/>
      <c r="F14" s="236"/>
      <c r="G14" s="236"/>
      <c r="H14" s="177" t="s">
        <v>49</v>
      </c>
      <c r="I14" s="136">
        <f t="shared" si="0"/>
        <v>78</v>
      </c>
      <c r="J14" s="136">
        <v>3295</v>
      </c>
      <c r="K14" s="136">
        <v>84</v>
      </c>
      <c r="L14" s="136">
        <v>78</v>
      </c>
      <c r="M14" s="136">
        <v>28</v>
      </c>
      <c r="N14" s="136">
        <v>90</v>
      </c>
      <c r="O14" s="136">
        <v>63</v>
      </c>
      <c r="P14" s="136">
        <v>56</v>
      </c>
      <c r="Q14" s="136">
        <v>86</v>
      </c>
      <c r="R14" s="136">
        <v>54</v>
      </c>
      <c r="S14" s="136">
        <v>70</v>
      </c>
      <c r="T14" s="136">
        <v>77</v>
      </c>
      <c r="U14" s="136">
        <v>79</v>
      </c>
      <c r="V14" s="136">
        <v>68</v>
      </c>
      <c r="W14" s="136">
        <v>91</v>
      </c>
      <c r="X14" s="136">
        <v>81</v>
      </c>
      <c r="Y14" s="136">
        <v>24</v>
      </c>
      <c r="Z14" s="136">
        <v>76</v>
      </c>
      <c r="AA14" s="136">
        <v>51</v>
      </c>
      <c r="AB14" s="136">
        <v>116</v>
      </c>
      <c r="AC14" s="136">
        <v>103</v>
      </c>
      <c r="AD14" s="136">
        <v>70</v>
      </c>
      <c r="AE14" s="136">
        <v>89</v>
      </c>
      <c r="AF14" s="136">
        <v>40</v>
      </c>
      <c r="AG14" s="136">
        <v>26</v>
      </c>
      <c r="AH14" s="136">
        <v>32</v>
      </c>
      <c r="AI14" s="136">
        <v>38</v>
      </c>
      <c r="AJ14" s="136">
        <v>24</v>
      </c>
      <c r="AK14" s="136">
        <v>0</v>
      </c>
      <c r="AL14" s="136"/>
      <c r="AM14" s="136"/>
      <c r="AN14" s="131">
        <v>13</v>
      </c>
      <c r="AO14" s="136">
        <f>HLOOKUP($AO$1,'Datos base 2020'!$I$2:$AM$245,'formulario 2020'!AN14,FALSE)</f>
        <v>78</v>
      </c>
    </row>
    <row r="15" spans="1:41">
      <c r="A15" s="244"/>
      <c r="B15" s="247"/>
      <c r="C15" s="249"/>
      <c r="D15" s="179" t="s">
        <v>50</v>
      </c>
      <c r="E15" s="236"/>
      <c r="F15" s="236"/>
      <c r="G15" s="236"/>
      <c r="H15" s="180" t="s">
        <v>51</v>
      </c>
      <c r="I15" s="136">
        <f t="shared" si="0"/>
        <v>0</v>
      </c>
      <c r="J15" s="136">
        <f>SUM(K15:AM15)</f>
        <v>18429</v>
      </c>
      <c r="K15" s="136"/>
      <c r="L15" s="136">
        <v>0</v>
      </c>
      <c r="M15" s="136"/>
      <c r="N15" s="136"/>
      <c r="O15" s="136"/>
      <c r="P15" s="136"/>
      <c r="Q15" s="136"/>
      <c r="R15" s="136"/>
      <c r="S15" s="136">
        <v>0</v>
      </c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>
        <v>18422</v>
      </c>
      <c r="AE15" s="136"/>
      <c r="AF15" s="136"/>
      <c r="AG15" s="136"/>
      <c r="AH15" s="136"/>
      <c r="AI15" s="136"/>
      <c r="AJ15" s="136">
        <v>7</v>
      </c>
      <c r="AK15" s="136"/>
      <c r="AL15" s="136"/>
      <c r="AM15" s="136"/>
      <c r="AN15" s="131">
        <v>14</v>
      </c>
      <c r="AO15" s="5"/>
    </row>
    <row r="16" spans="1:41" ht="15.75">
      <c r="A16" s="244"/>
      <c r="B16" s="247"/>
      <c r="C16" s="250"/>
      <c r="D16" s="237" t="s">
        <v>52</v>
      </c>
      <c r="E16" s="237"/>
      <c r="F16" s="237"/>
      <c r="G16" s="237"/>
      <c r="H16" s="237"/>
      <c r="I16" s="139">
        <f>I5+I8+I12+I13</f>
        <v>2203</v>
      </c>
      <c r="J16" s="139">
        <f>J5+J8+J12</f>
        <v>73189</v>
      </c>
      <c r="K16" s="139">
        <v>2439</v>
      </c>
      <c r="L16" s="139">
        <v>2203</v>
      </c>
      <c r="M16" s="139">
        <v>503</v>
      </c>
      <c r="N16" s="139">
        <v>4777</v>
      </c>
      <c r="O16" s="139">
        <v>2479</v>
      </c>
      <c r="P16" s="139">
        <v>798</v>
      </c>
      <c r="Q16" s="139">
        <v>6142</v>
      </c>
      <c r="R16" s="139">
        <v>2030</v>
      </c>
      <c r="S16" s="139">
        <v>4273</v>
      </c>
      <c r="T16" s="139">
        <v>2467</v>
      </c>
      <c r="U16" s="139">
        <v>9867</v>
      </c>
      <c r="V16" s="139">
        <v>6534</v>
      </c>
      <c r="W16" s="139">
        <v>3129</v>
      </c>
      <c r="X16" s="139">
        <v>4810</v>
      </c>
      <c r="Y16" s="139">
        <v>1877</v>
      </c>
      <c r="Z16" s="139">
        <v>4133</v>
      </c>
      <c r="AA16" s="139">
        <v>2046</v>
      </c>
      <c r="AB16" s="139">
        <v>4796</v>
      </c>
      <c r="AC16" s="139">
        <v>1078</v>
      </c>
      <c r="AD16" s="139">
        <v>4191</v>
      </c>
      <c r="AE16" s="139">
        <v>2081</v>
      </c>
      <c r="AF16" s="139">
        <v>2022</v>
      </c>
      <c r="AG16" s="139">
        <v>638</v>
      </c>
      <c r="AH16" s="139">
        <v>2438</v>
      </c>
      <c r="AI16" s="139">
        <v>1010</v>
      </c>
      <c r="AJ16" s="139">
        <v>1746</v>
      </c>
      <c r="AK16" s="139">
        <v>0</v>
      </c>
      <c r="AL16" s="139"/>
      <c r="AM16" s="139"/>
      <c r="AN16" s="131">
        <v>15</v>
      </c>
      <c r="AO16" s="139">
        <f>AO5+AO8+AO12+AO13</f>
        <v>2203</v>
      </c>
    </row>
    <row r="17" spans="1:41" ht="16.5" thickBot="1">
      <c r="A17" s="245"/>
      <c r="B17" s="181" t="s">
        <v>53</v>
      </c>
      <c r="C17" s="238"/>
      <c r="D17" s="239"/>
      <c r="E17" s="239"/>
      <c r="F17" s="239"/>
      <c r="G17" s="240"/>
      <c r="H17" s="182" t="s">
        <v>54</v>
      </c>
      <c r="I17" s="140">
        <f t="shared" ref="I17:I80" si="1">HLOOKUP($AO$1,$J$2:$AM$245,$AN17,FALSE)</f>
        <v>0</v>
      </c>
      <c r="J17" s="140">
        <f t="shared" ref="J17:J81" si="2">SUM(K17:AM17)</f>
        <v>367734</v>
      </c>
      <c r="K17" s="140"/>
      <c r="L17" s="140"/>
      <c r="M17" s="140">
        <v>3500</v>
      </c>
      <c r="N17" s="140">
        <v>48397</v>
      </c>
      <c r="O17" s="140"/>
      <c r="P17" s="140">
        <v>22592</v>
      </c>
      <c r="Q17" s="140"/>
      <c r="R17" s="140"/>
      <c r="S17" s="140">
        <v>49308</v>
      </c>
      <c r="T17" s="140">
        <v>75425</v>
      </c>
      <c r="U17" s="140"/>
      <c r="V17" s="140">
        <v>22667</v>
      </c>
      <c r="W17" s="140"/>
      <c r="X17" s="140"/>
      <c r="Y17" s="140"/>
      <c r="Z17" s="140"/>
      <c r="AA17" s="140">
        <v>19963</v>
      </c>
      <c r="AB17" s="140"/>
      <c r="AC17" s="140">
        <v>21590</v>
      </c>
      <c r="AD17" s="140">
        <v>50152</v>
      </c>
      <c r="AE17" s="140"/>
      <c r="AF17" s="140"/>
      <c r="AG17" s="140"/>
      <c r="AH17" s="140"/>
      <c r="AI17" s="140">
        <v>41252</v>
      </c>
      <c r="AJ17" s="140">
        <v>12888</v>
      </c>
      <c r="AK17" s="140"/>
      <c r="AL17" s="140"/>
      <c r="AM17" s="140"/>
      <c r="AN17" s="131">
        <v>16</v>
      </c>
      <c r="AO17" s="14"/>
    </row>
    <row r="18" spans="1:41" ht="15.75">
      <c r="A18" s="259" t="s">
        <v>55</v>
      </c>
      <c r="B18" s="183" t="s">
        <v>56</v>
      </c>
      <c r="C18" s="261"/>
      <c r="D18" s="262"/>
      <c r="E18" s="262"/>
      <c r="F18" s="262"/>
      <c r="G18" s="263"/>
      <c r="H18" s="184" t="s">
        <v>57</v>
      </c>
      <c r="I18" s="141">
        <f t="shared" si="1"/>
        <v>244</v>
      </c>
      <c r="J18" s="141">
        <f t="shared" si="2"/>
        <v>3120</v>
      </c>
      <c r="K18" s="141"/>
      <c r="L18" s="141">
        <v>244</v>
      </c>
      <c r="M18" s="141">
        <v>142</v>
      </c>
      <c r="N18" s="141">
        <v>134</v>
      </c>
      <c r="O18" s="141">
        <v>231</v>
      </c>
      <c r="P18" s="141">
        <v>142</v>
      </c>
      <c r="Q18" s="141"/>
      <c r="R18" s="141">
        <v>181</v>
      </c>
      <c r="S18" s="141">
        <v>139</v>
      </c>
      <c r="T18" s="141">
        <v>100</v>
      </c>
      <c r="U18" s="141">
        <v>335</v>
      </c>
      <c r="V18" s="141">
        <v>125</v>
      </c>
      <c r="W18" s="141"/>
      <c r="X18" s="141"/>
      <c r="Y18" s="141">
        <v>151</v>
      </c>
      <c r="Z18" s="141"/>
      <c r="AA18" s="141">
        <v>135</v>
      </c>
      <c r="AB18" s="141"/>
      <c r="AC18" s="141">
        <v>123</v>
      </c>
      <c r="AD18" s="141">
        <v>130</v>
      </c>
      <c r="AE18" s="141"/>
      <c r="AF18" s="141">
        <v>233</v>
      </c>
      <c r="AG18" s="141"/>
      <c r="AH18" s="141">
        <v>190</v>
      </c>
      <c r="AI18" s="141">
        <v>140</v>
      </c>
      <c r="AJ18" s="141">
        <v>133</v>
      </c>
      <c r="AK18" s="141">
        <v>112</v>
      </c>
      <c r="AL18" s="141"/>
      <c r="AM18" s="141"/>
      <c r="AN18" s="131">
        <v>17</v>
      </c>
      <c r="AO18" s="17"/>
    </row>
    <row r="19" spans="1:41" ht="24.75" thickBot="1">
      <c r="A19" s="260"/>
      <c r="B19" s="185" t="s">
        <v>58</v>
      </c>
      <c r="C19" s="264"/>
      <c r="D19" s="265"/>
      <c r="E19" s="265"/>
      <c r="F19" s="265" t="s">
        <v>58</v>
      </c>
      <c r="G19" s="266"/>
      <c r="H19" s="22" t="s">
        <v>59</v>
      </c>
      <c r="I19" s="142">
        <f t="shared" si="1"/>
        <v>60</v>
      </c>
      <c r="J19" s="142">
        <f t="shared" si="2"/>
        <v>927.8</v>
      </c>
      <c r="K19" s="142"/>
      <c r="L19" s="142">
        <v>60</v>
      </c>
      <c r="M19" s="142">
        <v>50</v>
      </c>
      <c r="N19" s="142">
        <v>50</v>
      </c>
      <c r="O19" s="142">
        <v>60</v>
      </c>
      <c r="P19" s="142">
        <v>50</v>
      </c>
      <c r="Q19" s="142">
        <v>50</v>
      </c>
      <c r="R19" s="142">
        <v>60</v>
      </c>
      <c r="S19" s="142">
        <v>50</v>
      </c>
      <c r="T19" s="142">
        <v>60</v>
      </c>
      <c r="U19" s="142">
        <v>84</v>
      </c>
      <c r="V19" s="142"/>
      <c r="W19" s="142"/>
      <c r="X19" s="142"/>
      <c r="Y19" s="142">
        <v>25</v>
      </c>
      <c r="Z19" s="142"/>
      <c r="AA19" s="142" t="s">
        <v>366</v>
      </c>
      <c r="AB19" s="142"/>
      <c r="AC19" s="142">
        <v>40</v>
      </c>
      <c r="AD19" s="142">
        <v>28.8</v>
      </c>
      <c r="AE19" s="142">
        <v>52</v>
      </c>
      <c r="AF19" s="142">
        <v>60</v>
      </c>
      <c r="AG19" s="142"/>
      <c r="AH19" s="142">
        <v>40</v>
      </c>
      <c r="AI19" s="142">
        <v>50</v>
      </c>
      <c r="AJ19" s="142">
        <v>58</v>
      </c>
      <c r="AK19" s="142"/>
      <c r="AL19" s="142"/>
      <c r="AM19" s="142"/>
      <c r="AN19" s="131">
        <v>18</v>
      </c>
      <c r="AO19" s="20"/>
    </row>
    <row r="20" spans="1:41">
      <c r="A20" s="267" t="s">
        <v>358</v>
      </c>
      <c r="B20" s="269" t="s">
        <v>61</v>
      </c>
      <c r="C20" s="271" t="s">
        <v>62</v>
      </c>
      <c r="D20" s="271"/>
      <c r="E20" s="271"/>
      <c r="F20" s="271"/>
      <c r="G20" s="271"/>
      <c r="H20" s="184" t="s">
        <v>63</v>
      </c>
      <c r="I20" s="135">
        <f t="shared" si="1"/>
        <v>1076</v>
      </c>
      <c r="J20" s="135">
        <f t="shared" si="2"/>
        <v>26653</v>
      </c>
      <c r="K20" s="135"/>
      <c r="L20" s="135">
        <v>1076</v>
      </c>
      <c r="M20" s="135">
        <v>124</v>
      </c>
      <c r="N20" s="135">
        <v>972</v>
      </c>
      <c r="O20" s="135">
        <v>878</v>
      </c>
      <c r="P20" s="135">
        <v>661</v>
      </c>
      <c r="Q20" s="135">
        <v>1030</v>
      </c>
      <c r="R20" s="135">
        <v>1165</v>
      </c>
      <c r="S20" s="135">
        <v>1071</v>
      </c>
      <c r="T20" s="135">
        <v>643</v>
      </c>
      <c r="U20" s="135">
        <v>6130</v>
      </c>
      <c r="V20" s="135">
        <v>589</v>
      </c>
      <c r="W20" s="135">
        <v>316</v>
      </c>
      <c r="X20" s="135">
        <v>3713</v>
      </c>
      <c r="Y20" s="135">
        <v>148</v>
      </c>
      <c r="Z20" s="135">
        <v>1769</v>
      </c>
      <c r="AA20" s="135">
        <v>672</v>
      </c>
      <c r="AB20" s="135">
        <v>1108</v>
      </c>
      <c r="AC20" s="135">
        <v>304</v>
      </c>
      <c r="AD20" s="135">
        <v>2212</v>
      </c>
      <c r="AE20" s="135">
        <v>355</v>
      </c>
      <c r="AF20" s="135">
        <v>302</v>
      </c>
      <c r="AG20" s="135">
        <v>192</v>
      </c>
      <c r="AH20" s="135">
        <v>200</v>
      </c>
      <c r="AI20" s="135">
        <v>426</v>
      </c>
      <c r="AJ20" s="135">
        <v>180</v>
      </c>
      <c r="AK20" s="135">
        <v>417</v>
      </c>
      <c r="AL20" s="135"/>
      <c r="AM20" s="135"/>
      <c r="AN20" s="131">
        <v>19</v>
      </c>
      <c r="AO20" s="3"/>
    </row>
    <row r="21" spans="1:41">
      <c r="A21" s="268"/>
      <c r="B21" s="270"/>
      <c r="C21" s="272"/>
      <c r="D21" s="272"/>
      <c r="E21" s="272"/>
      <c r="F21" s="272"/>
      <c r="G21" s="272"/>
      <c r="H21" s="22" t="s">
        <v>64</v>
      </c>
      <c r="I21" s="136">
        <f t="shared" si="1"/>
        <v>0</v>
      </c>
      <c r="J21" s="136">
        <f t="shared" si="2"/>
        <v>2638</v>
      </c>
      <c r="K21" s="136"/>
      <c r="L21" s="136">
        <v>0</v>
      </c>
      <c r="M21" s="136">
        <v>31</v>
      </c>
      <c r="N21" s="136">
        <v>359</v>
      </c>
      <c r="O21" s="136"/>
      <c r="P21" s="136">
        <v>46</v>
      </c>
      <c r="Q21" s="136">
        <v>177</v>
      </c>
      <c r="R21" s="136">
        <v>225</v>
      </c>
      <c r="S21" s="136">
        <v>270</v>
      </c>
      <c r="T21" s="136">
        <v>543</v>
      </c>
      <c r="U21" s="136">
        <v>0</v>
      </c>
      <c r="V21" s="136">
        <v>97</v>
      </c>
      <c r="W21" s="136">
        <v>57</v>
      </c>
      <c r="X21" s="136">
        <v>135</v>
      </c>
      <c r="Y21" s="136">
        <v>71</v>
      </c>
      <c r="Z21" s="136">
        <v>340</v>
      </c>
      <c r="AA21" s="136">
        <v>0</v>
      </c>
      <c r="AB21" s="136">
        <v>0</v>
      </c>
      <c r="AC21" s="136">
        <v>80</v>
      </c>
      <c r="AD21" s="136">
        <v>0</v>
      </c>
      <c r="AE21" s="136">
        <v>136</v>
      </c>
      <c r="AF21" s="136"/>
      <c r="AG21" s="136"/>
      <c r="AH21" s="136">
        <v>25</v>
      </c>
      <c r="AI21" s="136">
        <v>28</v>
      </c>
      <c r="AJ21" s="136">
        <v>18</v>
      </c>
      <c r="AK21" s="136">
        <v>0</v>
      </c>
      <c r="AL21" s="136"/>
      <c r="AM21" s="136"/>
      <c r="AN21" s="131">
        <v>20</v>
      </c>
      <c r="AO21" s="5"/>
    </row>
    <row r="22" spans="1:41">
      <c r="A22" s="268"/>
      <c r="B22" s="270"/>
      <c r="C22" s="272"/>
      <c r="D22" s="272"/>
      <c r="E22" s="272"/>
      <c r="F22" s="272"/>
      <c r="G22" s="272"/>
      <c r="H22" s="22" t="s">
        <v>65</v>
      </c>
      <c r="I22" s="136">
        <f t="shared" si="1"/>
        <v>175</v>
      </c>
      <c r="J22" s="136">
        <f t="shared" si="2"/>
        <v>16410</v>
      </c>
      <c r="K22" s="136"/>
      <c r="L22" s="136">
        <v>175</v>
      </c>
      <c r="M22" s="136">
        <v>21</v>
      </c>
      <c r="N22" s="136">
        <v>1287</v>
      </c>
      <c r="O22" s="136">
        <v>421</v>
      </c>
      <c r="P22" s="136">
        <v>573</v>
      </c>
      <c r="Q22" s="136">
        <v>535</v>
      </c>
      <c r="R22" s="136">
        <v>100</v>
      </c>
      <c r="S22" s="136">
        <v>851</v>
      </c>
      <c r="T22" s="136">
        <v>392</v>
      </c>
      <c r="U22" s="136">
        <v>3752</v>
      </c>
      <c r="V22" s="136">
        <v>542</v>
      </c>
      <c r="W22" s="136">
        <v>445</v>
      </c>
      <c r="X22" s="136">
        <v>2113</v>
      </c>
      <c r="Y22" s="136">
        <v>324</v>
      </c>
      <c r="Z22" s="136">
        <v>1835</v>
      </c>
      <c r="AA22" s="136">
        <v>16</v>
      </c>
      <c r="AB22" s="136">
        <v>1271</v>
      </c>
      <c r="AC22" s="136">
        <v>125</v>
      </c>
      <c r="AD22" s="136">
        <v>163</v>
      </c>
      <c r="AE22" s="136">
        <v>306</v>
      </c>
      <c r="AF22" s="136">
        <v>30</v>
      </c>
      <c r="AG22" s="136">
        <v>314</v>
      </c>
      <c r="AH22" s="136">
        <v>52</v>
      </c>
      <c r="AI22" s="136">
        <v>13</v>
      </c>
      <c r="AJ22" s="136">
        <v>54</v>
      </c>
      <c r="AK22" s="136">
        <v>700</v>
      </c>
      <c r="AL22" s="136"/>
      <c r="AM22" s="136"/>
      <c r="AN22" s="131">
        <v>21</v>
      </c>
      <c r="AO22" s="5"/>
    </row>
    <row r="23" spans="1:41">
      <c r="A23" s="268"/>
      <c r="B23" s="270"/>
      <c r="C23" s="272"/>
      <c r="D23" s="272"/>
      <c r="E23" s="272"/>
      <c r="F23" s="272"/>
      <c r="G23" s="272"/>
      <c r="H23" s="22" t="s">
        <v>66</v>
      </c>
      <c r="I23" s="136">
        <f t="shared" si="1"/>
        <v>110</v>
      </c>
      <c r="J23" s="136">
        <f t="shared" si="2"/>
        <v>3845</v>
      </c>
      <c r="K23" s="136"/>
      <c r="L23" s="136">
        <v>110</v>
      </c>
      <c r="M23" s="136">
        <v>34</v>
      </c>
      <c r="N23" s="136">
        <v>381</v>
      </c>
      <c r="O23" s="136">
        <v>88</v>
      </c>
      <c r="P23" s="136">
        <v>77</v>
      </c>
      <c r="Q23" s="136">
        <v>157</v>
      </c>
      <c r="R23" s="136">
        <v>100</v>
      </c>
      <c r="S23" s="136">
        <v>171</v>
      </c>
      <c r="T23" s="136">
        <v>140</v>
      </c>
      <c r="U23" s="136">
        <v>246</v>
      </c>
      <c r="V23" s="136">
        <v>147</v>
      </c>
      <c r="W23" s="136">
        <v>71</v>
      </c>
      <c r="X23" s="136">
        <v>155</v>
      </c>
      <c r="Y23" s="136">
        <v>72</v>
      </c>
      <c r="Z23" s="136">
        <v>395</v>
      </c>
      <c r="AA23" s="136">
        <v>75</v>
      </c>
      <c r="AB23" s="136">
        <v>170</v>
      </c>
      <c r="AC23" s="136">
        <v>45</v>
      </c>
      <c r="AD23" s="136">
        <v>123</v>
      </c>
      <c r="AE23" s="136">
        <v>70</v>
      </c>
      <c r="AF23" s="136">
        <v>14</v>
      </c>
      <c r="AG23" s="136">
        <v>36</v>
      </c>
      <c r="AH23" s="136">
        <v>55</v>
      </c>
      <c r="AI23" s="136">
        <v>49</v>
      </c>
      <c r="AJ23" s="136">
        <v>36</v>
      </c>
      <c r="AK23" s="136">
        <v>450</v>
      </c>
      <c r="AL23" s="136"/>
      <c r="AM23" s="136">
        <v>378</v>
      </c>
      <c r="AN23" s="131">
        <v>22</v>
      </c>
      <c r="AO23" s="5"/>
    </row>
    <row r="24" spans="1:41">
      <c r="A24" s="268"/>
      <c r="B24" s="270"/>
      <c r="C24" s="272"/>
      <c r="D24" s="272"/>
      <c r="E24" s="272"/>
      <c r="F24" s="272"/>
      <c r="G24" s="272"/>
      <c r="H24" s="22" t="s">
        <v>67</v>
      </c>
      <c r="I24" s="136">
        <f t="shared" si="1"/>
        <v>91</v>
      </c>
      <c r="J24" s="136">
        <f t="shared" si="2"/>
        <v>4736</v>
      </c>
      <c r="K24" s="136"/>
      <c r="L24" s="136">
        <v>91</v>
      </c>
      <c r="M24" s="136"/>
      <c r="N24" s="136">
        <v>1191</v>
      </c>
      <c r="O24" s="136">
        <v>10</v>
      </c>
      <c r="P24" s="136">
        <v>56</v>
      </c>
      <c r="Q24" s="136"/>
      <c r="R24" s="136">
        <v>160</v>
      </c>
      <c r="S24" s="136">
        <v>104</v>
      </c>
      <c r="T24" s="136">
        <v>431</v>
      </c>
      <c r="U24" s="136">
        <v>54</v>
      </c>
      <c r="V24" s="136"/>
      <c r="W24" s="136">
        <v>19</v>
      </c>
      <c r="X24" s="136">
        <v>0</v>
      </c>
      <c r="Y24" s="136">
        <v>133</v>
      </c>
      <c r="Z24" s="136">
        <v>1181</v>
      </c>
      <c r="AA24" s="136">
        <v>372</v>
      </c>
      <c r="AB24" s="136">
        <v>95</v>
      </c>
      <c r="AC24" s="136">
        <v>78</v>
      </c>
      <c r="AD24" s="136">
        <v>28</v>
      </c>
      <c r="AE24" s="136">
        <v>72</v>
      </c>
      <c r="AF24" s="136">
        <v>90</v>
      </c>
      <c r="AG24" s="136">
        <v>84</v>
      </c>
      <c r="AH24" s="136">
        <v>10</v>
      </c>
      <c r="AI24" s="136">
        <v>19</v>
      </c>
      <c r="AJ24" s="136">
        <v>69</v>
      </c>
      <c r="AK24" s="136">
        <v>389</v>
      </c>
      <c r="AL24" s="136"/>
      <c r="AM24" s="136"/>
      <c r="AN24" s="131">
        <v>23</v>
      </c>
      <c r="AO24" s="5"/>
    </row>
    <row r="25" spans="1:41" ht="15.75">
      <c r="A25" s="268"/>
      <c r="B25" s="270"/>
      <c r="C25" s="272"/>
      <c r="D25" s="272"/>
      <c r="E25" s="272"/>
      <c r="F25" s="272"/>
      <c r="G25" s="272"/>
      <c r="H25" s="186" t="s">
        <v>68</v>
      </c>
      <c r="I25" s="139">
        <f t="shared" si="1"/>
        <v>1452</v>
      </c>
      <c r="J25" s="139">
        <f t="shared" si="2"/>
        <v>53904</v>
      </c>
      <c r="K25" s="234"/>
      <c r="L25" s="139">
        <v>1452</v>
      </c>
      <c r="M25" s="139">
        <v>210</v>
      </c>
      <c r="N25" s="139">
        <v>4190</v>
      </c>
      <c r="O25" s="139">
        <v>1397</v>
      </c>
      <c r="P25" s="139">
        <v>1413</v>
      </c>
      <c r="Q25" s="139">
        <v>1899</v>
      </c>
      <c r="R25" s="139">
        <v>1750</v>
      </c>
      <c r="S25" s="139">
        <v>2467</v>
      </c>
      <c r="T25" s="139">
        <v>2149</v>
      </c>
      <c r="U25" s="139">
        <v>10182</v>
      </c>
      <c r="V25" s="139">
        <v>1375</v>
      </c>
      <c r="W25" s="139">
        <v>908</v>
      </c>
      <c r="X25" s="139">
        <v>6116</v>
      </c>
      <c r="Y25" s="139">
        <v>748</v>
      </c>
      <c r="Z25" s="139">
        <v>5520</v>
      </c>
      <c r="AA25" s="139">
        <v>1135</v>
      </c>
      <c r="AB25" s="139">
        <v>2644</v>
      </c>
      <c r="AC25" s="139">
        <v>632</v>
      </c>
      <c r="AD25" s="139">
        <v>2526</v>
      </c>
      <c r="AE25" s="139">
        <v>939</v>
      </c>
      <c r="AF25" s="139">
        <v>436</v>
      </c>
      <c r="AG25" s="139">
        <v>626</v>
      </c>
      <c r="AH25" s="139">
        <v>342</v>
      </c>
      <c r="AI25" s="139">
        <v>535</v>
      </c>
      <c r="AJ25" s="139">
        <v>357</v>
      </c>
      <c r="AK25" s="139">
        <v>1956</v>
      </c>
      <c r="AL25" s="139"/>
      <c r="AM25" s="139"/>
      <c r="AN25" s="131">
        <v>24</v>
      </c>
      <c r="AO25" s="139">
        <f>SUM(AO20:AO24)</f>
        <v>0</v>
      </c>
    </row>
    <row r="26" spans="1:41">
      <c r="A26" s="268"/>
      <c r="B26" s="270" t="s">
        <v>69</v>
      </c>
      <c r="C26" s="272" t="s">
        <v>70</v>
      </c>
      <c r="D26" s="272"/>
      <c r="E26" s="272"/>
      <c r="F26" s="272"/>
      <c r="G26" s="272"/>
      <c r="H26" s="22" t="s">
        <v>71</v>
      </c>
      <c r="I26" s="136">
        <f t="shared" si="1"/>
        <v>2227</v>
      </c>
      <c r="J26" s="136">
        <f t="shared" si="2"/>
        <v>95375.5</v>
      </c>
      <c r="K26" s="136"/>
      <c r="L26" s="136">
        <v>2227</v>
      </c>
      <c r="M26" s="136">
        <v>109</v>
      </c>
      <c r="N26" s="136">
        <v>6649</v>
      </c>
      <c r="O26" s="136">
        <v>473</v>
      </c>
      <c r="P26" s="136">
        <v>2568</v>
      </c>
      <c r="Q26" s="136">
        <v>4646</v>
      </c>
      <c r="R26" s="136">
        <v>926</v>
      </c>
      <c r="S26" s="136">
        <v>4826</v>
      </c>
      <c r="T26" s="136">
        <v>2648</v>
      </c>
      <c r="U26" s="136">
        <v>12105.5</v>
      </c>
      <c r="V26" s="136">
        <v>5049</v>
      </c>
      <c r="W26" s="136">
        <v>1873</v>
      </c>
      <c r="X26" s="136">
        <v>16721</v>
      </c>
      <c r="Y26" s="136">
        <v>3890</v>
      </c>
      <c r="Z26" s="136">
        <v>10100</v>
      </c>
      <c r="AA26" s="136">
        <v>462</v>
      </c>
      <c r="AB26" s="136">
        <v>7004</v>
      </c>
      <c r="AC26" s="136">
        <v>697</v>
      </c>
      <c r="AD26" s="136">
        <v>1992</v>
      </c>
      <c r="AE26" s="136">
        <v>2393</v>
      </c>
      <c r="AF26" s="136">
        <v>204</v>
      </c>
      <c r="AG26" s="136">
        <v>275</v>
      </c>
      <c r="AH26" s="136">
        <v>650</v>
      </c>
      <c r="AI26" s="136">
        <v>111</v>
      </c>
      <c r="AJ26" s="136">
        <v>302</v>
      </c>
      <c r="AK26" s="136">
        <v>6475</v>
      </c>
      <c r="AL26" s="136"/>
      <c r="AM26" s="136"/>
      <c r="AN26" s="131">
        <v>25</v>
      </c>
      <c r="AO26" s="5"/>
    </row>
    <row r="27" spans="1:41">
      <c r="A27" s="268"/>
      <c r="B27" s="270"/>
      <c r="C27" s="272"/>
      <c r="D27" s="272"/>
      <c r="E27" s="272"/>
      <c r="F27" s="272"/>
      <c r="G27" s="272"/>
      <c r="H27" s="22" t="s">
        <v>72</v>
      </c>
      <c r="I27" s="136">
        <f t="shared" si="1"/>
        <v>868</v>
      </c>
      <c r="J27" s="136">
        <f t="shared" si="2"/>
        <v>23473</v>
      </c>
      <c r="K27" s="136"/>
      <c r="L27" s="136">
        <v>868</v>
      </c>
      <c r="M27" s="136">
        <v>249</v>
      </c>
      <c r="N27" s="136">
        <v>1028</v>
      </c>
      <c r="O27" s="136">
        <v>528</v>
      </c>
      <c r="P27" s="136">
        <v>630</v>
      </c>
      <c r="Q27" s="136">
        <v>1453</v>
      </c>
      <c r="R27" s="136">
        <v>2225</v>
      </c>
      <c r="S27" s="136">
        <v>1469</v>
      </c>
      <c r="T27" s="136">
        <v>1225</v>
      </c>
      <c r="U27" s="136">
        <v>1363</v>
      </c>
      <c r="V27" s="136">
        <v>559</v>
      </c>
      <c r="W27" s="136">
        <v>478</v>
      </c>
      <c r="X27" s="136">
        <v>2005</v>
      </c>
      <c r="Y27" s="136">
        <v>426</v>
      </c>
      <c r="Z27" s="136">
        <v>1991</v>
      </c>
      <c r="AA27" s="136">
        <v>640</v>
      </c>
      <c r="AB27" s="136">
        <v>1417</v>
      </c>
      <c r="AC27" s="136">
        <v>458</v>
      </c>
      <c r="AD27" s="136">
        <v>869</v>
      </c>
      <c r="AE27" s="136">
        <v>462</v>
      </c>
      <c r="AF27" s="136">
        <v>400</v>
      </c>
      <c r="AG27" s="136">
        <v>245</v>
      </c>
      <c r="AH27" s="136">
        <v>315</v>
      </c>
      <c r="AI27" s="136">
        <v>366</v>
      </c>
      <c r="AJ27" s="136">
        <v>604</v>
      </c>
      <c r="AK27" s="136">
        <v>1200</v>
      </c>
      <c r="AL27" s="136"/>
      <c r="AM27" s="136"/>
      <c r="AN27" s="131">
        <v>26</v>
      </c>
      <c r="AO27" s="5"/>
    </row>
    <row r="28" spans="1:41">
      <c r="A28" s="268"/>
      <c r="B28" s="270"/>
      <c r="C28" s="272"/>
      <c r="D28" s="272"/>
      <c r="E28" s="272"/>
      <c r="F28" s="272"/>
      <c r="G28" s="272"/>
      <c r="H28" s="226" t="s">
        <v>351</v>
      </c>
      <c r="I28" s="136">
        <f t="shared" si="1"/>
        <v>0</v>
      </c>
      <c r="J28" s="136">
        <f>SUM(K28:AM28)</f>
        <v>13215.2</v>
      </c>
      <c r="K28" s="136"/>
      <c r="L28" s="136">
        <v>0</v>
      </c>
      <c r="M28" s="136">
        <v>20</v>
      </c>
      <c r="N28" s="136">
        <v>0</v>
      </c>
      <c r="O28" s="136">
        <v>1150</v>
      </c>
      <c r="P28" s="136"/>
      <c r="Q28" s="136">
        <v>0</v>
      </c>
      <c r="R28" s="136">
        <v>1022</v>
      </c>
      <c r="S28" s="136">
        <v>1958</v>
      </c>
      <c r="T28" s="136">
        <v>0</v>
      </c>
      <c r="U28" s="136">
        <v>6644.2</v>
      </c>
      <c r="V28" s="136">
        <v>0</v>
      </c>
      <c r="W28" s="136"/>
      <c r="X28" s="136">
        <v>50</v>
      </c>
      <c r="Y28" s="136">
        <v>435</v>
      </c>
      <c r="Z28" s="136">
        <v>1762</v>
      </c>
      <c r="AA28" s="136">
        <v>0</v>
      </c>
      <c r="AB28" s="136"/>
      <c r="AC28" s="136"/>
      <c r="AD28" s="136">
        <v>0</v>
      </c>
      <c r="AE28" s="136"/>
      <c r="AF28" s="136">
        <v>48</v>
      </c>
      <c r="AG28" s="136">
        <v>0</v>
      </c>
      <c r="AH28" s="136">
        <v>0</v>
      </c>
      <c r="AI28" s="136"/>
      <c r="AJ28" s="136">
        <v>126</v>
      </c>
      <c r="AK28" s="136"/>
      <c r="AL28" s="136"/>
      <c r="AM28" s="136"/>
      <c r="AN28" s="131">
        <v>27</v>
      </c>
      <c r="AO28" s="5"/>
    </row>
    <row r="29" spans="1:41" ht="15.75">
      <c r="A29" s="268"/>
      <c r="B29" s="270"/>
      <c r="C29" s="272"/>
      <c r="D29" s="272"/>
      <c r="E29" s="272"/>
      <c r="F29" s="272"/>
      <c r="G29" s="272"/>
      <c r="H29" s="186" t="s">
        <v>73</v>
      </c>
      <c r="I29" s="139">
        <f t="shared" si="1"/>
        <v>3095</v>
      </c>
      <c r="J29" s="139">
        <f t="shared" si="2"/>
        <v>133384.70000000001</v>
      </c>
      <c r="K29" s="234">
        <v>1321</v>
      </c>
      <c r="L29" s="139">
        <v>3095</v>
      </c>
      <c r="M29" s="139">
        <v>378</v>
      </c>
      <c r="N29" s="139">
        <v>7677</v>
      </c>
      <c r="O29" s="139">
        <v>2151</v>
      </c>
      <c r="P29" s="139">
        <v>3198</v>
      </c>
      <c r="Q29" s="139">
        <v>6099</v>
      </c>
      <c r="R29" s="139">
        <v>4173</v>
      </c>
      <c r="S29" s="139">
        <v>8253</v>
      </c>
      <c r="T29" s="139">
        <v>3873</v>
      </c>
      <c r="U29" s="139">
        <v>20112.7</v>
      </c>
      <c r="V29" s="139">
        <v>5608</v>
      </c>
      <c r="W29" s="139">
        <v>2351</v>
      </c>
      <c r="X29" s="139">
        <v>18776</v>
      </c>
      <c r="Y29" s="139">
        <v>4751</v>
      </c>
      <c r="Z29" s="139">
        <v>13853</v>
      </c>
      <c r="AA29" s="139">
        <v>1102</v>
      </c>
      <c r="AB29" s="139">
        <v>8421</v>
      </c>
      <c r="AC29" s="139">
        <v>1155</v>
      </c>
      <c r="AD29" s="139">
        <v>2861</v>
      </c>
      <c r="AE29" s="139">
        <v>2855</v>
      </c>
      <c r="AF29" s="139">
        <v>652</v>
      </c>
      <c r="AG29" s="139">
        <v>520</v>
      </c>
      <c r="AH29" s="139">
        <v>965</v>
      </c>
      <c r="AI29" s="139">
        <v>477</v>
      </c>
      <c r="AJ29" s="139">
        <v>1032</v>
      </c>
      <c r="AK29" s="139">
        <v>7675</v>
      </c>
      <c r="AL29" s="139"/>
      <c r="AM29" s="139"/>
      <c r="AN29" s="131">
        <v>28</v>
      </c>
      <c r="AO29" s="139">
        <f>SUM(AO26:AO28)</f>
        <v>0</v>
      </c>
    </row>
    <row r="30" spans="1:41">
      <c r="A30" s="268"/>
      <c r="B30" s="273" t="s">
        <v>74</v>
      </c>
      <c r="C30" s="272" t="s">
        <v>75</v>
      </c>
      <c r="D30" s="272"/>
      <c r="E30" s="272"/>
      <c r="F30" s="272"/>
      <c r="G30" s="272"/>
      <c r="H30" s="22" t="s">
        <v>76</v>
      </c>
      <c r="I30" s="136">
        <f t="shared" si="1"/>
        <v>86</v>
      </c>
      <c r="J30" s="136">
        <f t="shared" si="2"/>
        <v>7410</v>
      </c>
      <c r="K30" s="136"/>
      <c r="L30" s="136">
        <v>86</v>
      </c>
      <c r="M30" s="136">
        <v>60</v>
      </c>
      <c r="N30" s="136">
        <v>429</v>
      </c>
      <c r="O30" s="136">
        <v>221</v>
      </c>
      <c r="P30" s="136">
        <v>314</v>
      </c>
      <c r="Q30" s="136">
        <v>447</v>
      </c>
      <c r="R30" s="136">
        <v>258</v>
      </c>
      <c r="S30" s="136">
        <v>152</v>
      </c>
      <c r="T30" s="136">
        <v>335</v>
      </c>
      <c r="U30" s="136">
        <v>905</v>
      </c>
      <c r="V30" s="136">
        <v>144</v>
      </c>
      <c r="W30" s="136">
        <v>164</v>
      </c>
      <c r="X30" s="136">
        <v>1406</v>
      </c>
      <c r="Y30" s="136">
        <v>108</v>
      </c>
      <c r="Z30" s="136">
        <v>719</v>
      </c>
      <c r="AA30" s="136">
        <v>108</v>
      </c>
      <c r="AB30" s="136">
        <v>281</v>
      </c>
      <c r="AC30" s="136">
        <v>127</v>
      </c>
      <c r="AD30" s="136">
        <v>593</v>
      </c>
      <c r="AE30" s="136">
        <v>46</v>
      </c>
      <c r="AF30" s="136">
        <v>132</v>
      </c>
      <c r="AG30" s="136">
        <v>120</v>
      </c>
      <c r="AH30" s="136">
        <v>16</v>
      </c>
      <c r="AI30" s="136">
        <v>138</v>
      </c>
      <c r="AJ30" s="136">
        <v>68</v>
      </c>
      <c r="AK30" s="136">
        <v>33</v>
      </c>
      <c r="AL30" s="136"/>
      <c r="AM30" s="136"/>
      <c r="AN30" s="131">
        <v>29</v>
      </c>
      <c r="AO30" s="5"/>
    </row>
    <row r="31" spans="1:41">
      <c r="A31" s="268"/>
      <c r="B31" s="273"/>
      <c r="C31" s="272"/>
      <c r="D31" s="272"/>
      <c r="E31" s="272"/>
      <c r="F31" s="272"/>
      <c r="G31" s="272"/>
      <c r="H31" s="22" t="s">
        <v>77</v>
      </c>
      <c r="I31" s="136">
        <f t="shared" si="1"/>
        <v>0</v>
      </c>
      <c r="J31" s="136">
        <f t="shared" si="2"/>
        <v>944</v>
      </c>
      <c r="K31" s="136"/>
      <c r="L31" s="136">
        <v>0</v>
      </c>
      <c r="M31" s="136">
        <v>13</v>
      </c>
      <c r="N31" s="136">
        <v>23</v>
      </c>
      <c r="O31" s="136"/>
      <c r="P31" s="136">
        <v>20</v>
      </c>
      <c r="Q31" s="136">
        <v>17</v>
      </c>
      <c r="R31" s="136">
        <v>117</v>
      </c>
      <c r="S31" s="136">
        <v>30</v>
      </c>
      <c r="T31" s="136">
        <v>21</v>
      </c>
      <c r="U31" s="136">
        <v>6</v>
      </c>
      <c r="V31" s="136">
        <v>24</v>
      </c>
      <c r="W31" s="136">
        <v>36</v>
      </c>
      <c r="X31" s="136">
        <v>96</v>
      </c>
      <c r="Y31" s="136">
        <v>34</v>
      </c>
      <c r="Z31" s="136">
        <v>197</v>
      </c>
      <c r="AA31" s="136">
        <v>0</v>
      </c>
      <c r="AB31" s="136">
        <v>218</v>
      </c>
      <c r="AC31" s="136">
        <v>42</v>
      </c>
      <c r="AD31" s="136">
        <v>0</v>
      </c>
      <c r="AE31" s="136">
        <v>20</v>
      </c>
      <c r="AF31" s="136">
        <v>0</v>
      </c>
      <c r="AG31" s="136">
        <v>0</v>
      </c>
      <c r="AH31" s="136">
        <v>0</v>
      </c>
      <c r="AI31" s="136">
        <v>30</v>
      </c>
      <c r="AJ31" s="136"/>
      <c r="AK31" s="136"/>
      <c r="AL31" s="136"/>
      <c r="AM31" s="136"/>
      <c r="AN31" s="131">
        <v>30</v>
      </c>
      <c r="AO31" s="5"/>
    </row>
    <row r="32" spans="1:41">
      <c r="A32" s="268"/>
      <c r="B32" s="274"/>
      <c r="C32" s="275"/>
      <c r="D32" s="275"/>
      <c r="E32" s="275"/>
      <c r="F32" s="275"/>
      <c r="G32" s="275"/>
      <c r="H32" s="22" t="s">
        <v>78</v>
      </c>
      <c r="I32" s="136">
        <f t="shared" si="1"/>
        <v>2</v>
      </c>
      <c r="J32" s="136">
        <f t="shared" si="2"/>
        <v>1314</v>
      </c>
      <c r="K32" s="136"/>
      <c r="L32" s="136">
        <v>2</v>
      </c>
      <c r="M32" s="136">
        <v>0</v>
      </c>
      <c r="N32" s="136">
        <v>221</v>
      </c>
      <c r="O32" s="136">
        <v>36</v>
      </c>
      <c r="P32" s="136">
        <v>26</v>
      </c>
      <c r="Q32" s="136">
        <v>72</v>
      </c>
      <c r="R32" s="136">
        <v>41</v>
      </c>
      <c r="S32" s="136">
        <v>0</v>
      </c>
      <c r="T32" s="136">
        <v>78</v>
      </c>
      <c r="U32" s="136">
        <v>132</v>
      </c>
      <c r="V32" s="136">
        <v>106</v>
      </c>
      <c r="W32" s="136">
        <v>0</v>
      </c>
      <c r="X32" s="136">
        <v>128</v>
      </c>
      <c r="Y32" s="136">
        <v>10</v>
      </c>
      <c r="Z32" s="136">
        <v>100</v>
      </c>
      <c r="AA32" s="136">
        <v>98</v>
      </c>
      <c r="AB32" s="136">
        <v>17</v>
      </c>
      <c r="AC32" s="136">
        <v>6</v>
      </c>
      <c r="AD32" s="136">
        <v>149</v>
      </c>
      <c r="AE32" s="136">
        <v>0</v>
      </c>
      <c r="AF32" s="136">
        <v>6</v>
      </c>
      <c r="AG32" s="136">
        <v>48</v>
      </c>
      <c r="AH32" s="136">
        <v>0</v>
      </c>
      <c r="AI32" s="136">
        <v>30</v>
      </c>
      <c r="AJ32" s="136">
        <v>8</v>
      </c>
      <c r="AK32" s="136"/>
      <c r="AL32" s="136"/>
      <c r="AM32" s="136"/>
      <c r="AN32" s="131">
        <v>31</v>
      </c>
      <c r="AO32" s="5"/>
    </row>
    <row r="33" spans="1:41">
      <c r="A33" s="268"/>
      <c r="B33" s="274"/>
      <c r="C33" s="275"/>
      <c r="D33" s="275"/>
      <c r="E33" s="275"/>
      <c r="F33" s="275"/>
      <c r="G33" s="275"/>
      <c r="H33" s="23" t="s">
        <v>79</v>
      </c>
      <c r="I33" s="136">
        <f t="shared" si="1"/>
        <v>0</v>
      </c>
      <c r="J33" s="136">
        <f t="shared" si="2"/>
        <v>200</v>
      </c>
      <c r="K33" s="136"/>
      <c r="L33" s="136">
        <v>0</v>
      </c>
      <c r="M33" s="136">
        <v>0</v>
      </c>
      <c r="N33" s="136">
        <v>16</v>
      </c>
      <c r="O33" s="136"/>
      <c r="P33" s="136">
        <v>24</v>
      </c>
      <c r="Q33" s="136">
        <v>0</v>
      </c>
      <c r="R33" s="136">
        <v>0</v>
      </c>
      <c r="S33" s="136">
        <v>0</v>
      </c>
      <c r="T33" s="136"/>
      <c r="U33" s="136">
        <v>0</v>
      </c>
      <c r="V33" s="136">
        <v>20</v>
      </c>
      <c r="W33" s="136">
        <v>0</v>
      </c>
      <c r="X33" s="136">
        <v>0</v>
      </c>
      <c r="Y33" s="136"/>
      <c r="Z33" s="136">
        <v>55</v>
      </c>
      <c r="AA33" s="136">
        <v>0</v>
      </c>
      <c r="AB33" s="136">
        <v>20</v>
      </c>
      <c r="AC33" s="136">
        <v>23</v>
      </c>
      <c r="AD33" s="136">
        <v>0</v>
      </c>
      <c r="AE33" s="136">
        <v>0</v>
      </c>
      <c r="AF33" s="136">
        <v>0</v>
      </c>
      <c r="AG33" s="136">
        <v>0</v>
      </c>
      <c r="AH33" s="136">
        <v>0</v>
      </c>
      <c r="AI33" s="136">
        <v>24</v>
      </c>
      <c r="AJ33" s="136"/>
      <c r="AK33" s="136">
        <v>18</v>
      </c>
      <c r="AL33" s="136"/>
      <c r="AM33" s="136"/>
      <c r="AN33" s="131">
        <v>32</v>
      </c>
      <c r="AO33" s="5"/>
    </row>
    <row r="34" spans="1:41" ht="15.75">
      <c r="A34" s="268"/>
      <c r="B34" s="274"/>
      <c r="C34" s="275"/>
      <c r="D34" s="275"/>
      <c r="E34" s="275"/>
      <c r="F34" s="275"/>
      <c r="G34" s="275"/>
      <c r="H34" s="116" t="s">
        <v>80</v>
      </c>
      <c r="I34" s="143">
        <f t="shared" si="1"/>
        <v>88</v>
      </c>
      <c r="J34" s="143">
        <f t="shared" si="2"/>
        <v>10058</v>
      </c>
      <c r="K34" s="143">
        <v>190</v>
      </c>
      <c r="L34" s="143">
        <v>88</v>
      </c>
      <c r="M34" s="143">
        <v>73</v>
      </c>
      <c r="N34" s="143">
        <v>689</v>
      </c>
      <c r="O34" s="143">
        <v>257</v>
      </c>
      <c r="P34" s="143">
        <v>384</v>
      </c>
      <c r="Q34" s="143">
        <v>536</v>
      </c>
      <c r="R34" s="143">
        <v>416</v>
      </c>
      <c r="S34" s="143">
        <v>182</v>
      </c>
      <c r="T34" s="143">
        <v>434</v>
      </c>
      <c r="U34" s="143">
        <v>1043</v>
      </c>
      <c r="V34" s="143">
        <v>294</v>
      </c>
      <c r="W34" s="143">
        <v>200</v>
      </c>
      <c r="X34" s="143">
        <v>1630</v>
      </c>
      <c r="Y34" s="143">
        <v>152</v>
      </c>
      <c r="Z34" s="143">
        <v>1071</v>
      </c>
      <c r="AA34" s="143">
        <v>206</v>
      </c>
      <c r="AB34" s="143">
        <v>536</v>
      </c>
      <c r="AC34" s="143">
        <v>198</v>
      </c>
      <c r="AD34" s="143">
        <v>742</v>
      </c>
      <c r="AE34" s="143">
        <v>66</v>
      </c>
      <c r="AF34" s="143">
        <v>138</v>
      </c>
      <c r="AG34" s="143">
        <v>168</v>
      </c>
      <c r="AH34" s="143">
        <v>16</v>
      </c>
      <c r="AI34" s="143">
        <v>222</v>
      </c>
      <c r="AJ34" s="143">
        <v>76</v>
      </c>
      <c r="AK34" s="143">
        <v>51</v>
      </c>
      <c r="AL34" s="143"/>
      <c r="AM34" s="143"/>
      <c r="AN34" s="131">
        <v>33</v>
      </c>
      <c r="AO34" s="143">
        <f>SUM(AO30:AO33)</f>
        <v>0</v>
      </c>
    </row>
    <row r="35" spans="1:41">
      <c r="A35" s="268"/>
      <c r="B35" s="278" t="s">
        <v>81</v>
      </c>
      <c r="C35" s="272" t="s">
        <v>82</v>
      </c>
      <c r="D35" s="272"/>
      <c r="E35" s="272"/>
      <c r="F35" s="272"/>
      <c r="G35" s="272"/>
      <c r="H35" s="26" t="s">
        <v>83</v>
      </c>
      <c r="I35" s="144">
        <f t="shared" si="1"/>
        <v>2</v>
      </c>
      <c r="J35" s="144">
        <f t="shared" si="2"/>
        <v>51</v>
      </c>
      <c r="K35" s="144"/>
      <c r="L35" s="144">
        <v>2</v>
      </c>
      <c r="M35" s="144">
        <v>1</v>
      </c>
      <c r="N35" s="144">
        <v>2</v>
      </c>
      <c r="O35" s="144">
        <v>1</v>
      </c>
      <c r="P35" s="144">
        <v>2</v>
      </c>
      <c r="Q35" s="144">
        <v>3</v>
      </c>
      <c r="R35" s="144">
        <v>2</v>
      </c>
      <c r="S35" s="144">
        <v>3</v>
      </c>
      <c r="T35" s="144">
        <v>2</v>
      </c>
      <c r="U35" s="144">
        <v>3</v>
      </c>
      <c r="V35" s="144">
        <v>2</v>
      </c>
      <c r="W35" s="144">
        <v>2</v>
      </c>
      <c r="X35" s="144">
        <v>3</v>
      </c>
      <c r="Y35" s="144">
        <v>2</v>
      </c>
      <c r="Z35" s="144">
        <v>2</v>
      </c>
      <c r="AA35" s="144">
        <v>2</v>
      </c>
      <c r="AB35" s="144">
        <v>2</v>
      </c>
      <c r="AC35" s="144">
        <v>4</v>
      </c>
      <c r="AD35" s="144">
        <v>2</v>
      </c>
      <c r="AE35" s="144">
        <v>1</v>
      </c>
      <c r="AF35" s="144">
        <v>1</v>
      </c>
      <c r="AG35" s="144">
        <v>1</v>
      </c>
      <c r="AH35" s="144">
        <v>1</v>
      </c>
      <c r="AI35" s="144">
        <v>1</v>
      </c>
      <c r="AJ35" s="144">
        <v>2</v>
      </c>
      <c r="AK35" s="144">
        <v>2</v>
      </c>
      <c r="AL35" s="144"/>
      <c r="AM35" s="144"/>
      <c r="AN35" s="131">
        <v>34</v>
      </c>
      <c r="AO35" s="27"/>
    </row>
    <row r="36" spans="1:41">
      <c r="A36" s="268"/>
      <c r="B36" s="280"/>
      <c r="C36" s="272"/>
      <c r="D36" s="272"/>
      <c r="E36" s="272"/>
      <c r="F36" s="272"/>
      <c r="G36" s="272"/>
      <c r="H36" s="26" t="s">
        <v>84</v>
      </c>
      <c r="I36" s="144">
        <f t="shared" si="1"/>
        <v>2</v>
      </c>
      <c r="J36" s="144">
        <f t="shared" si="2"/>
        <v>47</v>
      </c>
      <c r="K36" s="144"/>
      <c r="L36" s="144">
        <v>2</v>
      </c>
      <c r="M36" s="144">
        <v>1</v>
      </c>
      <c r="N36" s="144">
        <v>2</v>
      </c>
      <c r="O36" s="144">
        <v>1</v>
      </c>
      <c r="P36" s="144">
        <v>1</v>
      </c>
      <c r="Q36" s="144">
        <v>3</v>
      </c>
      <c r="R36" s="144">
        <v>2</v>
      </c>
      <c r="S36" s="144">
        <v>3</v>
      </c>
      <c r="T36" s="144">
        <v>1</v>
      </c>
      <c r="U36" s="144">
        <v>3</v>
      </c>
      <c r="V36" s="144">
        <v>2</v>
      </c>
      <c r="W36" s="144">
        <v>2</v>
      </c>
      <c r="X36" s="144">
        <v>3</v>
      </c>
      <c r="Y36" s="144">
        <v>2</v>
      </c>
      <c r="Z36" s="144">
        <v>2</v>
      </c>
      <c r="AA36" s="144">
        <v>2</v>
      </c>
      <c r="AB36" s="144">
        <v>2</v>
      </c>
      <c r="AC36" s="144">
        <v>4</v>
      </c>
      <c r="AD36" s="144">
        <v>2</v>
      </c>
      <c r="AE36" s="144">
        <v>1</v>
      </c>
      <c r="AF36" s="144">
        <v>1</v>
      </c>
      <c r="AG36" s="144">
        <v>1</v>
      </c>
      <c r="AH36" s="144">
        <v>1</v>
      </c>
      <c r="AI36" s="144">
        <v>1</v>
      </c>
      <c r="AJ36" s="144">
        <v>2</v>
      </c>
      <c r="AK36" s="144">
        <v>0</v>
      </c>
      <c r="AL36" s="144"/>
      <c r="AM36" s="144"/>
      <c r="AN36" s="131">
        <v>35</v>
      </c>
      <c r="AO36" s="27"/>
    </row>
    <row r="37" spans="1:41">
      <c r="A37" s="260" t="s">
        <v>85</v>
      </c>
      <c r="B37" s="281" t="s">
        <v>86</v>
      </c>
      <c r="C37" s="282" t="s">
        <v>87</v>
      </c>
      <c r="D37" s="283"/>
      <c r="E37" s="283"/>
      <c r="F37" s="283"/>
      <c r="G37" s="284"/>
      <c r="H37" s="187" t="s">
        <v>88</v>
      </c>
      <c r="I37" s="136">
        <f t="shared" si="1"/>
        <v>0</v>
      </c>
      <c r="J37" s="136">
        <f t="shared" si="2"/>
        <v>9</v>
      </c>
      <c r="K37" s="136"/>
      <c r="L37" s="136">
        <v>0</v>
      </c>
      <c r="M37" s="136">
        <v>0</v>
      </c>
      <c r="N37" s="136">
        <v>1</v>
      </c>
      <c r="O37" s="136"/>
      <c r="P37" s="136">
        <v>0</v>
      </c>
      <c r="Q37" s="136">
        <v>2</v>
      </c>
      <c r="R37" s="136">
        <v>0</v>
      </c>
      <c r="S37" s="136">
        <v>1</v>
      </c>
      <c r="T37" s="136">
        <v>0</v>
      </c>
      <c r="U37" s="136">
        <v>1</v>
      </c>
      <c r="V37" s="136">
        <v>0</v>
      </c>
      <c r="W37" s="136">
        <v>0</v>
      </c>
      <c r="X37" s="136">
        <v>1</v>
      </c>
      <c r="Y37" s="136">
        <v>1</v>
      </c>
      <c r="Z37" s="136">
        <v>1</v>
      </c>
      <c r="AA37" s="136">
        <v>0</v>
      </c>
      <c r="AB37" s="136">
        <v>0</v>
      </c>
      <c r="AC37" s="136">
        <v>0</v>
      </c>
      <c r="AD37" s="136">
        <v>0</v>
      </c>
      <c r="AE37" s="136">
        <v>0</v>
      </c>
      <c r="AF37" s="136">
        <v>0</v>
      </c>
      <c r="AG37" s="136">
        <v>0</v>
      </c>
      <c r="AH37" s="136">
        <v>0</v>
      </c>
      <c r="AI37" s="136">
        <v>0</v>
      </c>
      <c r="AJ37" s="136">
        <v>0</v>
      </c>
      <c r="AK37" s="136">
        <v>1</v>
      </c>
      <c r="AL37" s="136"/>
      <c r="AM37" s="136"/>
      <c r="AN37" s="131">
        <v>36</v>
      </c>
      <c r="AO37" s="5"/>
    </row>
    <row r="38" spans="1:41">
      <c r="A38" s="260"/>
      <c r="B38" s="273"/>
      <c r="C38" s="282"/>
      <c r="D38" s="283"/>
      <c r="E38" s="283"/>
      <c r="F38" s="283"/>
      <c r="G38" s="284"/>
      <c r="H38" s="22" t="s">
        <v>89</v>
      </c>
      <c r="I38" s="136">
        <f t="shared" si="1"/>
        <v>1</v>
      </c>
      <c r="J38" s="136">
        <f t="shared" si="2"/>
        <v>37</v>
      </c>
      <c r="K38" s="136"/>
      <c r="L38" s="136">
        <v>1</v>
      </c>
      <c r="M38" s="136">
        <v>0</v>
      </c>
      <c r="N38" s="136">
        <v>1</v>
      </c>
      <c r="O38" s="136">
        <v>1</v>
      </c>
      <c r="P38" s="136">
        <v>1</v>
      </c>
      <c r="Q38" s="136">
        <v>1</v>
      </c>
      <c r="R38" s="136">
        <v>4</v>
      </c>
      <c r="S38" s="136">
        <v>1</v>
      </c>
      <c r="T38" s="136">
        <v>1</v>
      </c>
      <c r="U38" s="136">
        <v>1</v>
      </c>
      <c r="V38" s="136">
        <v>1</v>
      </c>
      <c r="W38" s="136">
        <v>1</v>
      </c>
      <c r="X38" s="136">
        <v>3</v>
      </c>
      <c r="Y38" s="136">
        <v>1</v>
      </c>
      <c r="Z38" s="136">
        <v>2</v>
      </c>
      <c r="AA38" s="136">
        <v>3</v>
      </c>
      <c r="AB38" s="136">
        <v>2</v>
      </c>
      <c r="AC38" s="136">
        <v>1</v>
      </c>
      <c r="AD38" s="136">
        <v>2</v>
      </c>
      <c r="AE38" s="136">
        <v>2</v>
      </c>
      <c r="AF38" s="136">
        <v>1</v>
      </c>
      <c r="AG38" s="136">
        <v>1</v>
      </c>
      <c r="AH38" s="136">
        <v>1</v>
      </c>
      <c r="AI38" s="136">
        <v>1</v>
      </c>
      <c r="AJ38" s="136">
        <v>1</v>
      </c>
      <c r="AK38" s="136">
        <v>2</v>
      </c>
      <c r="AL38" s="136"/>
      <c r="AM38" s="136"/>
      <c r="AN38" s="131">
        <v>37</v>
      </c>
      <c r="AO38" s="5"/>
    </row>
    <row r="39" spans="1:41">
      <c r="A39" s="260"/>
      <c r="B39" s="273"/>
      <c r="C39" s="282"/>
      <c r="D39" s="283"/>
      <c r="E39" s="283"/>
      <c r="F39" s="283"/>
      <c r="G39" s="284"/>
      <c r="H39" s="22" t="s">
        <v>90</v>
      </c>
      <c r="I39" s="136">
        <f t="shared" si="1"/>
        <v>0</v>
      </c>
      <c r="J39" s="136">
        <f t="shared" si="2"/>
        <v>6</v>
      </c>
      <c r="K39" s="136"/>
      <c r="L39" s="136">
        <v>0</v>
      </c>
      <c r="M39" s="136">
        <v>0</v>
      </c>
      <c r="N39" s="136">
        <v>0</v>
      </c>
      <c r="O39" s="136"/>
      <c r="P39" s="136">
        <v>0</v>
      </c>
      <c r="Q39" s="136">
        <v>1</v>
      </c>
      <c r="R39" s="136">
        <v>0</v>
      </c>
      <c r="S39" s="136">
        <v>1</v>
      </c>
      <c r="T39" s="136">
        <v>0</v>
      </c>
      <c r="U39" s="136"/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1</v>
      </c>
      <c r="AB39" s="136">
        <v>1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0</v>
      </c>
      <c r="AK39" s="136">
        <v>1</v>
      </c>
      <c r="AL39" s="136"/>
      <c r="AM39" s="136">
        <v>1</v>
      </c>
      <c r="AN39" s="131">
        <v>38</v>
      </c>
      <c r="AO39" s="5"/>
    </row>
    <row r="40" spans="1:41">
      <c r="A40" s="260"/>
      <c r="B40" s="273"/>
      <c r="C40" s="282"/>
      <c r="D40" s="283"/>
      <c r="E40" s="283"/>
      <c r="F40" s="283"/>
      <c r="G40" s="284"/>
      <c r="H40" s="22" t="s">
        <v>91</v>
      </c>
      <c r="I40" s="136">
        <f t="shared" si="1"/>
        <v>1</v>
      </c>
      <c r="J40" s="136">
        <f t="shared" si="2"/>
        <v>31</v>
      </c>
      <c r="K40" s="136"/>
      <c r="L40" s="136">
        <v>1</v>
      </c>
      <c r="M40" s="136">
        <v>0</v>
      </c>
      <c r="N40" s="136">
        <v>2</v>
      </c>
      <c r="O40" s="136"/>
      <c r="P40" s="136">
        <v>1</v>
      </c>
      <c r="Q40" s="136">
        <v>1</v>
      </c>
      <c r="R40" s="136">
        <v>1</v>
      </c>
      <c r="S40" s="136">
        <v>2</v>
      </c>
      <c r="T40" s="136">
        <v>1</v>
      </c>
      <c r="U40" s="136">
        <v>1</v>
      </c>
      <c r="V40" s="136">
        <v>1</v>
      </c>
      <c r="W40" s="136">
        <v>1</v>
      </c>
      <c r="X40" s="136">
        <v>0</v>
      </c>
      <c r="Y40" s="136">
        <v>1</v>
      </c>
      <c r="Z40" s="136">
        <v>3</v>
      </c>
      <c r="AA40" s="136">
        <v>0</v>
      </c>
      <c r="AB40" s="136">
        <v>1</v>
      </c>
      <c r="AC40" s="136">
        <v>0</v>
      </c>
      <c r="AD40" s="136">
        <v>2</v>
      </c>
      <c r="AE40" s="136">
        <v>2</v>
      </c>
      <c r="AF40" s="136">
        <v>1</v>
      </c>
      <c r="AG40" s="136">
        <v>1</v>
      </c>
      <c r="AH40" s="136">
        <v>0</v>
      </c>
      <c r="AI40" s="136">
        <v>1</v>
      </c>
      <c r="AJ40" s="136">
        <v>3</v>
      </c>
      <c r="AK40" s="136">
        <v>1</v>
      </c>
      <c r="AL40" s="136"/>
      <c r="AM40" s="136">
        <v>3</v>
      </c>
      <c r="AN40" s="131">
        <v>39</v>
      </c>
      <c r="AO40" s="5"/>
    </row>
    <row r="41" spans="1:41">
      <c r="A41" s="260"/>
      <c r="B41" s="273"/>
      <c r="C41" s="282"/>
      <c r="D41" s="283"/>
      <c r="E41" s="283"/>
      <c r="F41" s="283"/>
      <c r="G41" s="284"/>
      <c r="H41" s="22" t="s">
        <v>92</v>
      </c>
      <c r="I41" s="136">
        <f t="shared" si="1"/>
        <v>0</v>
      </c>
      <c r="J41" s="136">
        <f t="shared" si="2"/>
        <v>26</v>
      </c>
      <c r="K41" s="136"/>
      <c r="L41" s="136">
        <v>0</v>
      </c>
      <c r="M41" s="136">
        <v>0</v>
      </c>
      <c r="N41" s="136">
        <v>3</v>
      </c>
      <c r="O41" s="136"/>
      <c r="P41" s="136">
        <v>1</v>
      </c>
      <c r="Q41" s="136">
        <v>1</v>
      </c>
      <c r="R41" s="136">
        <v>0</v>
      </c>
      <c r="S41" s="136">
        <v>0</v>
      </c>
      <c r="T41" s="136">
        <v>3</v>
      </c>
      <c r="U41" s="136">
        <v>1</v>
      </c>
      <c r="V41" s="136">
        <v>1</v>
      </c>
      <c r="W41" s="136">
        <v>0</v>
      </c>
      <c r="X41" s="136">
        <v>0</v>
      </c>
      <c r="Y41" s="136">
        <v>1</v>
      </c>
      <c r="Z41" s="136">
        <v>3</v>
      </c>
      <c r="AA41" s="136">
        <v>5</v>
      </c>
      <c r="AB41" s="136">
        <v>0</v>
      </c>
      <c r="AC41" s="136">
        <v>1</v>
      </c>
      <c r="AD41" s="136">
        <v>1</v>
      </c>
      <c r="AE41" s="136">
        <v>1</v>
      </c>
      <c r="AF41" s="136">
        <v>0</v>
      </c>
      <c r="AG41" s="136">
        <v>0</v>
      </c>
      <c r="AH41" s="136">
        <v>0</v>
      </c>
      <c r="AI41" s="136">
        <v>2</v>
      </c>
      <c r="AJ41" s="136">
        <v>0</v>
      </c>
      <c r="AK41" s="136">
        <v>1</v>
      </c>
      <c r="AL41" s="136"/>
      <c r="AM41" s="136">
        <v>1</v>
      </c>
      <c r="AN41" s="131">
        <v>40</v>
      </c>
      <c r="AO41" s="5"/>
    </row>
    <row r="42" spans="1:41">
      <c r="A42" s="260"/>
      <c r="B42" s="273"/>
      <c r="C42" s="282"/>
      <c r="D42" s="283"/>
      <c r="E42" s="283"/>
      <c r="F42" s="283"/>
      <c r="G42" s="284"/>
      <c r="H42" s="22" t="s">
        <v>93</v>
      </c>
      <c r="I42" s="136">
        <f t="shared" si="1"/>
        <v>0</v>
      </c>
      <c r="J42" s="136">
        <f t="shared" si="2"/>
        <v>60</v>
      </c>
      <c r="K42" s="136"/>
      <c r="L42" s="136">
        <v>0</v>
      </c>
      <c r="M42" s="136">
        <v>0</v>
      </c>
      <c r="N42" s="136">
        <v>2</v>
      </c>
      <c r="O42" s="136"/>
      <c r="P42" s="136">
        <v>0</v>
      </c>
      <c r="Q42" s="136">
        <v>4</v>
      </c>
      <c r="R42" s="136">
        <v>0</v>
      </c>
      <c r="S42" s="136">
        <v>2</v>
      </c>
      <c r="T42" s="136">
        <v>0</v>
      </c>
      <c r="U42" s="136"/>
      <c r="V42" s="136">
        <v>2</v>
      </c>
      <c r="W42" s="136">
        <v>0</v>
      </c>
      <c r="X42" s="136">
        <v>4</v>
      </c>
      <c r="Y42" s="136">
        <v>0</v>
      </c>
      <c r="Z42" s="136">
        <v>4</v>
      </c>
      <c r="AA42" s="136">
        <v>0</v>
      </c>
      <c r="AB42" s="136">
        <v>0</v>
      </c>
      <c r="AC42" s="136">
        <v>41</v>
      </c>
      <c r="AD42" s="136">
        <v>0</v>
      </c>
      <c r="AE42" s="136">
        <v>0</v>
      </c>
      <c r="AF42" s="136">
        <v>0</v>
      </c>
      <c r="AG42" s="136">
        <v>0</v>
      </c>
      <c r="AH42" s="136">
        <v>0</v>
      </c>
      <c r="AI42" s="136">
        <v>0</v>
      </c>
      <c r="AJ42" s="136">
        <v>1</v>
      </c>
      <c r="AK42" s="136">
        <v>0</v>
      </c>
      <c r="AL42" s="136"/>
      <c r="AM42" s="136"/>
      <c r="AN42" s="131">
        <v>41</v>
      </c>
      <c r="AO42" s="5"/>
    </row>
    <row r="43" spans="1:41">
      <c r="A43" s="260"/>
      <c r="B43" s="273"/>
      <c r="C43" s="282"/>
      <c r="D43" s="283"/>
      <c r="E43" s="283"/>
      <c r="F43" s="283"/>
      <c r="G43" s="284"/>
      <c r="H43" s="22" t="s">
        <v>94</v>
      </c>
      <c r="I43" s="136">
        <f t="shared" si="1"/>
        <v>0</v>
      </c>
      <c r="J43" s="136">
        <f t="shared" si="2"/>
        <v>7</v>
      </c>
      <c r="K43" s="136"/>
      <c r="L43" s="136">
        <v>0</v>
      </c>
      <c r="M43" s="136">
        <v>0</v>
      </c>
      <c r="N43" s="136">
        <v>0</v>
      </c>
      <c r="O43" s="136"/>
      <c r="P43" s="136">
        <v>0</v>
      </c>
      <c r="Q43" s="136"/>
      <c r="R43" s="136">
        <v>0</v>
      </c>
      <c r="S43" s="136">
        <v>0</v>
      </c>
      <c r="T43" s="136">
        <v>0</v>
      </c>
      <c r="U43" s="136"/>
      <c r="V43" s="136">
        <v>1</v>
      </c>
      <c r="W43" s="136">
        <v>0</v>
      </c>
      <c r="X43" s="136">
        <v>4</v>
      </c>
      <c r="Y43" s="136">
        <v>0</v>
      </c>
      <c r="Z43" s="136">
        <v>2</v>
      </c>
      <c r="AA43" s="136">
        <v>0</v>
      </c>
      <c r="AB43" s="136">
        <v>0</v>
      </c>
      <c r="AC43" s="136">
        <v>0</v>
      </c>
      <c r="AD43" s="136">
        <v>0</v>
      </c>
      <c r="AE43" s="136">
        <v>0</v>
      </c>
      <c r="AF43" s="136">
        <v>0</v>
      </c>
      <c r="AG43" s="136">
        <v>0</v>
      </c>
      <c r="AH43" s="136">
        <v>0</v>
      </c>
      <c r="AI43" s="136">
        <v>0</v>
      </c>
      <c r="AJ43" s="136">
        <v>0</v>
      </c>
      <c r="AK43" s="136">
        <v>0</v>
      </c>
      <c r="AL43" s="136"/>
      <c r="AM43" s="136"/>
      <c r="AN43" s="131">
        <v>42</v>
      </c>
      <c r="AO43" s="5"/>
    </row>
    <row r="44" spans="1:41">
      <c r="A44" s="260"/>
      <c r="B44" s="273"/>
      <c r="C44" s="282"/>
      <c r="D44" s="283"/>
      <c r="E44" s="283"/>
      <c r="F44" s="283"/>
      <c r="G44" s="284"/>
      <c r="H44" s="22" t="s">
        <v>95</v>
      </c>
      <c r="I44" s="136">
        <f t="shared" si="1"/>
        <v>0</v>
      </c>
      <c r="J44" s="136">
        <f t="shared" si="2"/>
        <v>26</v>
      </c>
      <c r="K44" s="136"/>
      <c r="L44" s="136">
        <v>0</v>
      </c>
      <c r="M44" s="136">
        <v>0</v>
      </c>
      <c r="N44" s="136">
        <v>2</v>
      </c>
      <c r="O44" s="136">
        <v>1</v>
      </c>
      <c r="P44" s="136">
        <v>0</v>
      </c>
      <c r="Q44" s="136">
        <v>4</v>
      </c>
      <c r="R44" s="136">
        <v>1</v>
      </c>
      <c r="S44" s="136">
        <v>1</v>
      </c>
      <c r="T44" s="136">
        <v>0</v>
      </c>
      <c r="U44" s="136"/>
      <c r="V44" s="136">
        <v>2</v>
      </c>
      <c r="W44" s="136">
        <v>0</v>
      </c>
      <c r="X44" s="136">
        <v>4</v>
      </c>
      <c r="Y44" s="136">
        <v>0</v>
      </c>
      <c r="Z44" s="136">
        <v>2</v>
      </c>
      <c r="AA44" s="136">
        <v>0</v>
      </c>
      <c r="AB44" s="136">
        <v>3</v>
      </c>
      <c r="AC44" s="136">
        <v>2</v>
      </c>
      <c r="AD44" s="136">
        <v>0</v>
      </c>
      <c r="AE44" s="136">
        <v>0</v>
      </c>
      <c r="AF44" s="136">
        <v>2</v>
      </c>
      <c r="AG44" s="136">
        <v>0</v>
      </c>
      <c r="AH44" s="136">
        <v>0</v>
      </c>
      <c r="AI44" s="136">
        <v>0</v>
      </c>
      <c r="AJ44" s="136">
        <v>0</v>
      </c>
      <c r="AK44" s="136">
        <v>1</v>
      </c>
      <c r="AL44" s="136"/>
      <c r="AM44" s="136">
        <v>1</v>
      </c>
      <c r="AN44" s="131">
        <v>43</v>
      </c>
      <c r="AO44" s="5"/>
    </row>
    <row r="45" spans="1:41">
      <c r="A45" s="260"/>
      <c r="B45" s="273"/>
      <c r="C45" s="282"/>
      <c r="D45" s="283"/>
      <c r="E45" s="283"/>
      <c r="F45" s="283"/>
      <c r="G45" s="284"/>
      <c r="H45" s="22" t="s">
        <v>96</v>
      </c>
      <c r="I45" s="136">
        <f t="shared" si="1"/>
        <v>0</v>
      </c>
      <c r="J45" s="136">
        <f t="shared" si="2"/>
        <v>15</v>
      </c>
      <c r="K45" s="136"/>
      <c r="L45" s="136">
        <v>0</v>
      </c>
      <c r="M45" s="136">
        <v>0</v>
      </c>
      <c r="N45" s="136">
        <v>1</v>
      </c>
      <c r="O45" s="136">
        <v>1</v>
      </c>
      <c r="P45" s="136">
        <v>0</v>
      </c>
      <c r="Q45" s="136">
        <v>1</v>
      </c>
      <c r="R45" s="136">
        <v>1</v>
      </c>
      <c r="S45" s="136">
        <v>1</v>
      </c>
      <c r="T45" s="136">
        <v>0</v>
      </c>
      <c r="U45" s="136">
        <v>1</v>
      </c>
      <c r="V45" s="136">
        <v>1</v>
      </c>
      <c r="W45" s="136">
        <v>0</v>
      </c>
      <c r="X45" s="136">
        <v>1</v>
      </c>
      <c r="Y45" s="136">
        <v>0</v>
      </c>
      <c r="Z45" s="136">
        <v>2</v>
      </c>
      <c r="AA45" s="136">
        <v>1</v>
      </c>
      <c r="AB45" s="136">
        <v>1</v>
      </c>
      <c r="AC45" s="136">
        <v>0</v>
      </c>
      <c r="AD45" s="136">
        <v>1</v>
      </c>
      <c r="AE45" s="136">
        <v>0</v>
      </c>
      <c r="AF45" s="136">
        <v>0</v>
      </c>
      <c r="AG45" s="136">
        <v>0</v>
      </c>
      <c r="AH45" s="136">
        <v>1</v>
      </c>
      <c r="AI45" s="136">
        <v>0</v>
      </c>
      <c r="AJ45" s="136">
        <v>1</v>
      </c>
      <c r="AK45" s="136">
        <v>0</v>
      </c>
      <c r="AL45" s="136"/>
      <c r="AM45" s="136"/>
      <c r="AN45" s="131">
        <v>44</v>
      </c>
      <c r="AO45" s="5"/>
    </row>
    <row r="46" spans="1:41">
      <c r="A46" s="260"/>
      <c r="B46" s="274"/>
      <c r="C46" s="282"/>
      <c r="D46" s="283"/>
      <c r="E46" s="283"/>
      <c r="F46" s="283"/>
      <c r="G46" s="284"/>
      <c r="H46" s="23" t="s">
        <v>67</v>
      </c>
      <c r="I46" s="136">
        <f t="shared" si="1"/>
        <v>4</v>
      </c>
      <c r="J46" s="136">
        <f t="shared" si="2"/>
        <v>138</v>
      </c>
      <c r="K46" s="136"/>
      <c r="L46" s="136">
        <v>4</v>
      </c>
      <c r="M46" s="136">
        <v>1</v>
      </c>
      <c r="N46" s="136">
        <v>0</v>
      </c>
      <c r="O46" s="136">
        <v>5</v>
      </c>
      <c r="P46" s="136">
        <v>22</v>
      </c>
      <c r="Q46" s="136"/>
      <c r="R46" s="136">
        <v>0</v>
      </c>
      <c r="S46" s="136">
        <v>1</v>
      </c>
      <c r="T46" s="136">
        <v>9</v>
      </c>
      <c r="U46" s="136">
        <v>4</v>
      </c>
      <c r="V46" s="136">
        <v>3</v>
      </c>
      <c r="W46" s="136">
        <v>1</v>
      </c>
      <c r="X46" s="136">
        <v>0</v>
      </c>
      <c r="Y46" s="136">
        <v>1</v>
      </c>
      <c r="Z46" s="136">
        <v>50</v>
      </c>
      <c r="AA46" s="136">
        <v>22</v>
      </c>
      <c r="AB46" s="136">
        <v>0</v>
      </c>
      <c r="AC46" s="136"/>
      <c r="AD46" s="136">
        <v>5</v>
      </c>
      <c r="AE46" s="136"/>
      <c r="AF46" s="136">
        <v>0</v>
      </c>
      <c r="AG46" s="136">
        <v>2</v>
      </c>
      <c r="AH46" s="136">
        <v>0</v>
      </c>
      <c r="AI46" s="136">
        <v>0</v>
      </c>
      <c r="AJ46" s="136">
        <v>8</v>
      </c>
      <c r="AK46" s="136">
        <v>0</v>
      </c>
      <c r="AL46" s="136"/>
      <c r="AM46" s="136"/>
      <c r="AN46" s="131">
        <v>45</v>
      </c>
      <c r="AO46" s="5"/>
    </row>
    <row r="47" spans="1:41">
      <c r="A47" s="260"/>
      <c r="B47" s="270" t="s">
        <v>97</v>
      </c>
      <c r="C47" s="285" t="s">
        <v>98</v>
      </c>
      <c r="D47" s="277" t="s">
        <v>99</v>
      </c>
      <c r="E47" s="278" t="s">
        <v>100</v>
      </c>
      <c r="F47" s="278"/>
      <c r="G47" s="278"/>
      <c r="H47" s="22" t="s">
        <v>101</v>
      </c>
      <c r="I47" s="145">
        <f t="shared" si="1"/>
        <v>10</v>
      </c>
      <c r="J47" s="145">
        <f t="shared" si="2"/>
        <v>361</v>
      </c>
      <c r="K47" s="145">
        <v>3</v>
      </c>
      <c r="L47" s="145">
        <v>10</v>
      </c>
      <c r="M47" s="145">
        <v>3</v>
      </c>
      <c r="N47" s="145">
        <v>21</v>
      </c>
      <c r="O47" s="145">
        <v>11</v>
      </c>
      <c r="P47" s="145">
        <v>11</v>
      </c>
      <c r="Q47" s="145">
        <v>20</v>
      </c>
      <c r="R47" s="145">
        <v>10</v>
      </c>
      <c r="S47" s="145">
        <v>28</v>
      </c>
      <c r="T47" s="145">
        <v>10</v>
      </c>
      <c r="U47" s="145">
        <v>22</v>
      </c>
      <c r="V47" s="145">
        <v>14</v>
      </c>
      <c r="W47" s="145">
        <v>7</v>
      </c>
      <c r="X47" s="145">
        <v>30</v>
      </c>
      <c r="Y47" s="145">
        <v>9</v>
      </c>
      <c r="Z47" s="145">
        <v>19</v>
      </c>
      <c r="AA47" s="145">
        <v>11</v>
      </c>
      <c r="AB47" s="145">
        <v>11</v>
      </c>
      <c r="AC47" s="145">
        <v>7</v>
      </c>
      <c r="AD47" s="145">
        <v>11</v>
      </c>
      <c r="AE47" s="145">
        <v>8</v>
      </c>
      <c r="AF47" s="145">
        <v>5</v>
      </c>
      <c r="AG47" s="145">
        <v>3</v>
      </c>
      <c r="AH47" s="145">
        <v>6</v>
      </c>
      <c r="AI47" s="145">
        <v>2</v>
      </c>
      <c r="AJ47" s="145">
        <v>2</v>
      </c>
      <c r="AK47" s="145">
        <v>16</v>
      </c>
      <c r="AL47" s="145"/>
      <c r="AM47" s="145">
        <v>51</v>
      </c>
      <c r="AN47" s="131">
        <v>46</v>
      </c>
      <c r="AO47" s="30"/>
    </row>
    <row r="48" spans="1:41">
      <c r="A48" s="260"/>
      <c r="B48" s="270"/>
      <c r="C48" s="285"/>
      <c r="D48" s="277"/>
      <c r="E48" s="278"/>
      <c r="F48" s="278"/>
      <c r="G48" s="278"/>
      <c r="H48" s="22" t="s">
        <v>102</v>
      </c>
      <c r="I48" s="146">
        <f t="shared" si="1"/>
        <v>2</v>
      </c>
      <c r="J48" s="146">
        <f t="shared" si="2"/>
        <v>74</v>
      </c>
      <c r="K48" s="146">
        <v>3</v>
      </c>
      <c r="L48" s="146">
        <v>2</v>
      </c>
      <c r="M48" s="146">
        <v>1</v>
      </c>
      <c r="N48" s="146">
        <v>3</v>
      </c>
      <c r="O48" s="146">
        <v>2</v>
      </c>
      <c r="P48" s="146">
        <v>1</v>
      </c>
      <c r="Q48" s="146">
        <v>6</v>
      </c>
      <c r="R48" s="146">
        <v>2</v>
      </c>
      <c r="S48" s="146">
        <v>3</v>
      </c>
      <c r="T48" s="146">
        <v>2</v>
      </c>
      <c r="U48" s="146">
        <v>4</v>
      </c>
      <c r="V48" s="146">
        <v>2</v>
      </c>
      <c r="W48" s="146">
        <v>2</v>
      </c>
      <c r="X48" s="146">
        <v>7</v>
      </c>
      <c r="Y48" s="146">
        <v>3</v>
      </c>
      <c r="Z48" s="146">
        <v>6</v>
      </c>
      <c r="AA48" s="146">
        <v>2</v>
      </c>
      <c r="AB48" s="146">
        <v>4</v>
      </c>
      <c r="AC48" s="146">
        <v>3</v>
      </c>
      <c r="AD48" s="146">
        <v>4</v>
      </c>
      <c r="AE48" s="146">
        <v>1</v>
      </c>
      <c r="AF48" s="146">
        <v>1</v>
      </c>
      <c r="AG48" s="146">
        <v>1</v>
      </c>
      <c r="AH48" s="146">
        <v>2</v>
      </c>
      <c r="AI48" s="146">
        <v>2</v>
      </c>
      <c r="AJ48" s="146">
        <v>3</v>
      </c>
      <c r="AK48" s="146">
        <v>2</v>
      </c>
      <c r="AL48" s="146"/>
      <c r="AM48" s="146"/>
      <c r="AN48" s="131">
        <v>47</v>
      </c>
      <c r="AO48" s="31"/>
    </row>
    <row r="49" spans="1:41">
      <c r="A49" s="260"/>
      <c r="B49" s="270"/>
      <c r="C49" s="285"/>
      <c r="D49" s="277"/>
      <c r="E49" s="278"/>
      <c r="F49" s="278"/>
      <c r="G49" s="276" t="s">
        <v>103</v>
      </c>
      <c r="H49" s="187" t="s">
        <v>104</v>
      </c>
      <c r="I49" s="136">
        <f t="shared" si="1"/>
        <v>0</v>
      </c>
      <c r="J49" s="136">
        <f t="shared" si="2"/>
        <v>128</v>
      </c>
      <c r="K49" s="136"/>
      <c r="L49" s="136">
        <v>0</v>
      </c>
      <c r="M49" s="136">
        <v>2</v>
      </c>
      <c r="N49" s="136">
        <v>3</v>
      </c>
      <c r="O49" s="136">
        <v>4</v>
      </c>
      <c r="P49" s="136">
        <v>0</v>
      </c>
      <c r="Q49" s="136"/>
      <c r="R49" s="136">
        <v>16</v>
      </c>
      <c r="S49" s="136">
        <v>16</v>
      </c>
      <c r="T49" s="136">
        <v>2</v>
      </c>
      <c r="U49" s="136">
        <v>5</v>
      </c>
      <c r="V49" s="136">
        <v>0</v>
      </c>
      <c r="W49" s="136">
        <v>0</v>
      </c>
      <c r="X49" s="136">
        <v>21</v>
      </c>
      <c r="Y49" s="136">
        <v>0</v>
      </c>
      <c r="Z49" s="136"/>
      <c r="AA49" s="136">
        <v>7</v>
      </c>
      <c r="AB49" s="136">
        <v>4</v>
      </c>
      <c r="AC49" s="136">
        <v>6</v>
      </c>
      <c r="AD49" s="136">
        <v>3</v>
      </c>
      <c r="AE49" s="136">
        <v>1</v>
      </c>
      <c r="AF49" s="136">
        <v>13</v>
      </c>
      <c r="AG49" s="136">
        <v>9</v>
      </c>
      <c r="AH49" s="136">
        <v>3</v>
      </c>
      <c r="AI49" s="136">
        <v>3</v>
      </c>
      <c r="AJ49" s="136">
        <v>5</v>
      </c>
      <c r="AK49" s="136">
        <v>5</v>
      </c>
      <c r="AL49" s="136"/>
      <c r="AM49" s="136"/>
      <c r="AN49" s="131">
        <v>48</v>
      </c>
      <c r="AO49" s="5"/>
    </row>
    <row r="50" spans="1:41" ht="24">
      <c r="A50" s="260"/>
      <c r="B50" s="270"/>
      <c r="C50" s="285"/>
      <c r="D50" s="277"/>
      <c r="E50" s="278"/>
      <c r="F50" s="278"/>
      <c r="G50" s="276"/>
      <c r="H50" s="22" t="s">
        <v>105</v>
      </c>
      <c r="I50" s="136">
        <f t="shared" si="1"/>
        <v>35</v>
      </c>
      <c r="J50" s="136">
        <f t="shared" si="2"/>
        <v>539</v>
      </c>
      <c r="K50" s="136">
        <v>5</v>
      </c>
      <c r="L50" s="136">
        <v>35</v>
      </c>
      <c r="M50" s="136">
        <v>12</v>
      </c>
      <c r="N50" s="136">
        <v>41</v>
      </c>
      <c r="O50" s="136">
        <v>16</v>
      </c>
      <c r="P50" s="136">
        <v>36</v>
      </c>
      <c r="Q50" s="136"/>
      <c r="R50" s="136">
        <v>0</v>
      </c>
      <c r="S50" s="136">
        <v>12</v>
      </c>
      <c r="T50" s="136">
        <v>42</v>
      </c>
      <c r="U50" s="136">
        <v>37</v>
      </c>
      <c r="V50" s="136">
        <v>38</v>
      </c>
      <c r="W50" s="136">
        <v>14</v>
      </c>
      <c r="X50" s="136">
        <v>28</v>
      </c>
      <c r="Y50" s="136">
        <v>12</v>
      </c>
      <c r="Z50" s="136">
        <v>26</v>
      </c>
      <c r="AA50" s="136">
        <v>44</v>
      </c>
      <c r="AB50" s="136">
        <v>20</v>
      </c>
      <c r="AC50" s="136">
        <v>15</v>
      </c>
      <c r="AD50" s="136">
        <v>42</v>
      </c>
      <c r="AE50" s="136">
        <v>14</v>
      </c>
      <c r="AF50" s="136">
        <v>16</v>
      </c>
      <c r="AG50" s="136">
        <v>0</v>
      </c>
      <c r="AH50" s="136">
        <v>0</v>
      </c>
      <c r="AI50" s="136">
        <v>23</v>
      </c>
      <c r="AJ50" s="136">
        <v>11</v>
      </c>
      <c r="AK50" s="136">
        <v>0</v>
      </c>
      <c r="AL50" s="136"/>
      <c r="AM50" s="136"/>
      <c r="AN50" s="131">
        <v>49</v>
      </c>
      <c r="AO50" s="5"/>
    </row>
    <row r="51" spans="1:41">
      <c r="A51" s="260"/>
      <c r="B51" s="270"/>
      <c r="C51" s="285"/>
      <c r="D51" s="277"/>
      <c r="E51" s="278"/>
      <c r="F51" s="278"/>
      <c r="G51" s="276"/>
      <c r="H51" s="22" t="s">
        <v>106</v>
      </c>
      <c r="I51" s="136">
        <f t="shared" si="1"/>
        <v>8</v>
      </c>
      <c r="J51" s="136">
        <f t="shared" si="2"/>
        <v>531</v>
      </c>
      <c r="K51" s="136">
        <v>8</v>
      </c>
      <c r="L51" s="136">
        <v>8</v>
      </c>
      <c r="M51" s="136">
        <v>2</v>
      </c>
      <c r="N51" s="136">
        <v>32</v>
      </c>
      <c r="O51" s="136">
        <v>14</v>
      </c>
      <c r="P51" s="136">
        <v>20</v>
      </c>
      <c r="Q51" s="136">
        <v>22</v>
      </c>
      <c r="R51" s="136">
        <v>15</v>
      </c>
      <c r="S51" s="136">
        <v>80</v>
      </c>
      <c r="T51" s="136">
        <v>35</v>
      </c>
      <c r="U51" s="136">
        <v>14</v>
      </c>
      <c r="V51" s="136">
        <v>20</v>
      </c>
      <c r="W51" s="136">
        <v>0</v>
      </c>
      <c r="X51" s="136">
        <v>14</v>
      </c>
      <c r="Y51" s="136">
        <v>21</v>
      </c>
      <c r="Z51" s="136">
        <v>10</v>
      </c>
      <c r="AA51" s="136">
        <v>25</v>
      </c>
      <c r="AB51" s="136">
        <v>39</v>
      </c>
      <c r="AC51" s="136">
        <v>17</v>
      </c>
      <c r="AD51" s="136">
        <v>11</v>
      </c>
      <c r="AE51" s="136">
        <v>22</v>
      </c>
      <c r="AF51" s="136">
        <v>14</v>
      </c>
      <c r="AG51" s="136">
        <v>17</v>
      </c>
      <c r="AH51" s="136">
        <v>0</v>
      </c>
      <c r="AI51" s="136">
        <v>25</v>
      </c>
      <c r="AJ51" s="136">
        <v>42</v>
      </c>
      <c r="AK51" s="136">
        <v>2</v>
      </c>
      <c r="AL51" s="136"/>
      <c r="AM51" s="136">
        <v>2</v>
      </c>
      <c r="AN51" s="131">
        <v>50</v>
      </c>
      <c r="AO51" s="5"/>
    </row>
    <row r="52" spans="1:41" ht="15.75">
      <c r="A52" s="260"/>
      <c r="B52" s="270"/>
      <c r="C52" s="285"/>
      <c r="D52" s="277"/>
      <c r="E52" s="278"/>
      <c r="F52" s="278"/>
      <c r="G52" s="175"/>
      <c r="H52" s="186" t="s">
        <v>107</v>
      </c>
      <c r="I52" s="139">
        <f t="shared" si="1"/>
        <v>55</v>
      </c>
      <c r="J52" s="139">
        <f t="shared" si="2"/>
        <v>1629</v>
      </c>
      <c r="K52" s="139">
        <v>19</v>
      </c>
      <c r="L52" s="139">
        <v>55</v>
      </c>
      <c r="M52" s="139">
        <v>20</v>
      </c>
      <c r="N52" s="139">
        <v>100</v>
      </c>
      <c r="O52" s="139">
        <v>47</v>
      </c>
      <c r="P52" s="139">
        <v>68</v>
      </c>
      <c r="Q52" s="139">
        <v>48</v>
      </c>
      <c r="R52" s="139">
        <v>43</v>
      </c>
      <c r="S52" s="139">
        <v>139</v>
      </c>
      <c r="T52" s="139">
        <v>91</v>
      </c>
      <c r="U52" s="139">
        <v>82</v>
      </c>
      <c r="V52" s="139">
        <v>74</v>
      </c>
      <c r="W52" s="139">
        <v>23</v>
      </c>
      <c r="X52" s="139">
        <v>100</v>
      </c>
      <c r="Y52" s="139">
        <v>45</v>
      </c>
      <c r="Z52" s="139">
        <v>61</v>
      </c>
      <c r="AA52" s="139">
        <v>89</v>
      </c>
      <c r="AB52" s="139">
        <v>78</v>
      </c>
      <c r="AC52" s="139">
        <v>48</v>
      </c>
      <c r="AD52" s="139">
        <v>71</v>
      </c>
      <c r="AE52" s="139">
        <v>46</v>
      </c>
      <c r="AF52" s="139">
        <v>49</v>
      </c>
      <c r="AG52" s="139">
        <v>26</v>
      </c>
      <c r="AH52" s="139">
        <v>11</v>
      </c>
      <c r="AI52" s="139">
        <v>55</v>
      </c>
      <c r="AJ52" s="139">
        <v>63</v>
      </c>
      <c r="AK52" s="139">
        <v>25</v>
      </c>
      <c r="AL52" s="139"/>
      <c r="AM52" s="139">
        <f>SUM(AM47:AM51)</f>
        <v>53</v>
      </c>
      <c r="AN52" s="131">
        <v>51</v>
      </c>
      <c r="AO52" s="139">
        <f>SUM(AO47:AO51)</f>
        <v>0</v>
      </c>
    </row>
    <row r="53" spans="1:41">
      <c r="A53" s="260"/>
      <c r="B53" s="270"/>
      <c r="C53" s="285"/>
      <c r="D53" s="277" t="s">
        <v>108</v>
      </c>
      <c r="E53" s="278" t="s">
        <v>109</v>
      </c>
      <c r="F53" s="278"/>
      <c r="G53" s="278"/>
      <c r="H53" s="188" t="s">
        <v>110</v>
      </c>
      <c r="I53" s="136">
        <f t="shared" si="1"/>
        <v>3</v>
      </c>
      <c r="J53" s="136">
        <f t="shared" si="2"/>
        <v>98</v>
      </c>
      <c r="K53" s="136">
        <v>2</v>
      </c>
      <c r="L53" s="136">
        <v>3</v>
      </c>
      <c r="M53" s="136">
        <v>2</v>
      </c>
      <c r="N53" s="136">
        <v>5</v>
      </c>
      <c r="O53" s="136">
        <v>4</v>
      </c>
      <c r="P53" s="136">
        <v>3</v>
      </c>
      <c r="Q53" s="136">
        <v>3</v>
      </c>
      <c r="R53" s="136">
        <v>2</v>
      </c>
      <c r="S53" s="136">
        <v>4</v>
      </c>
      <c r="T53" s="136">
        <v>3</v>
      </c>
      <c r="U53" s="136">
        <v>8</v>
      </c>
      <c r="V53" s="136">
        <v>3</v>
      </c>
      <c r="W53" s="136">
        <v>2</v>
      </c>
      <c r="X53" s="136">
        <v>7</v>
      </c>
      <c r="Y53" s="136">
        <v>4</v>
      </c>
      <c r="Z53" s="136">
        <v>9</v>
      </c>
      <c r="AA53" s="136">
        <v>3</v>
      </c>
      <c r="AB53" s="136">
        <v>4</v>
      </c>
      <c r="AC53" s="136">
        <v>3</v>
      </c>
      <c r="AD53" s="136">
        <v>4</v>
      </c>
      <c r="AE53" s="136">
        <v>5</v>
      </c>
      <c r="AF53" s="136">
        <v>3</v>
      </c>
      <c r="AG53" s="136">
        <v>1</v>
      </c>
      <c r="AH53" s="136">
        <v>2</v>
      </c>
      <c r="AI53" s="136">
        <v>2</v>
      </c>
      <c r="AJ53" s="136">
        <v>2</v>
      </c>
      <c r="AK53" s="136">
        <v>5</v>
      </c>
      <c r="AL53" s="136"/>
      <c r="AM53" s="136"/>
      <c r="AN53" s="131">
        <v>52</v>
      </c>
      <c r="AO53" s="5"/>
    </row>
    <row r="54" spans="1:41">
      <c r="A54" s="260"/>
      <c r="B54" s="270"/>
      <c r="C54" s="285"/>
      <c r="D54" s="277"/>
      <c r="E54" s="278"/>
      <c r="F54" s="278"/>
      <c r="G54" s="278"/>
      <c r="H54" s="188" t="s">
        <v>111</v>
      </c>
      <c r="I54" s="136">
        <f t="shared" si="1"/>
        <v>0</v>
      </c>
      <c r="J54" s="136">
        <f t="shared" si="2"/>
        <v>4</v>
      </c>
      <c r="K54" s="136"/>
      <c r="L54" s="136">
        <v>0</v>
      </c>
      <c r="M54" s="136">
        <v>0</v>
      </c>
      <c r="N54" s="136">
        <v>1</v>
      </c>
      <c r="O54" s="136"/>
      <c r="P54" s="136">
        <v>0</v>
      </c>
      <c r="Q54" s="136"/>
      <c r="R54" s="136">
        <v>0</v>
      </c>
      <c r="S54" s="136">
        <v>0</v>
      </c>
      <c r="T54" s="136">
        <v>0</v>
      </c>
      <c r="U54" s="136"/>
      <c r="V54" s="136"/>
      <c r="W54" s="136">
        <v>0</v>
      </c>
      <c r="X54" s="136">
        <v>0</v>
      </c>
      <c r="Y54" s="136">
        <v>0</v>
      </c>
      <c r="Z54" s="136"/>
      <c r="AA54" s="136">
        <v>0</v>
      </c>
      <c r="AB54" s="136">
        <v>0</v>
      </c>
      <c r="AC54" s="136">
        <v>0</v>
      </c>
      <c r="AD54" s="136">
        <v>0</v>
      </c>
      <c r="AE54" s="136">
        <v>0</v>
      </c>
      <c r="AF54" s="136">
        <v>1</v>
      </c>
      <c r="AG54" s="136">
        <v>0</v>
      </c>
      <c r="AH54" s="136">
        <v>0</v>
      </c>
      <c r="AI54" s="136">
        <v>2</v>
      </c>
      <c r="AJ54" s="136">
        <v>0</v>
      </c>
      <c r="AK54" s="136">
        <v>0</v>
      </c>
      <c r="AL54" s="136"/>
      <c r="AM54" s="136"/>
      <c r="AN54" s="131">
        <v>53</v>
      </c>
      <c r="AO54" s="5"/>
    </row>
    <row r="55" spans="1:41" ht="15.75">
      <c r="A55" s="260"/>
      <c r="B55" s="270"/>
      <c r="C55" s="285"/>
      <c r="D55" s="277"/>
      <c r="E55" s="278"/>
      <c r="F55" s="278"/>
      <c r="G55" s="278"/>
      <c r="H55" s="186" t="s">
        <v>112</v>
      </c>
      <c r="I55" s="139">
        <f t="shared" si="1"/>
        <v>3</v>
      </c>
      <c r="J55" s="139">
        <f t="shared" si="2"/>
        <v>102</v>
      </c>
      <c r="K55" s="139">
        <v>2</v>
      </c>
      <c r="L55" s="139">
        <v>3</v>
      </c>
      <c r="M55" s="139">
        <v>2</v>
      </c>
      <c r="N55" s="139">
        <v>6</v>
      </c>
      <c r="O55" s="139">
        <v>4</v>
      </c>
      <c r="P55" s="139">
        <v>3</v>
      </c>
      <c r="Q55" s="139">
        <v>3</v>
      </c>
      <c r="R55" s="139">
        <v>2</v>
      </c>
      <c r="S55" s="139">
        <v>4</v>
      </c>
      <c r="T55" s="139">
        <v>3</v>
      </c>
      <c r="U55" s="139">
        <v>8</v>
      </c>
      <c r="V55" s="139">
        <v>3</v>
      </c>
      <c r="W55" s="139">
        <v>2</v>
      </c>
      <c r="X55" s="139">
        <v>7</v>
      </c>
      <c r="Y55" s="139">
        <v>4</v>
      </c>
      <c r="Z55" s="139">
        <v>9</v>
      </c>
      <c r="AA55" s="139">
        <v>3</v>
      </c>
      <c r="AB55" s="139">
        <v>4</v>
      </c>
      <c r="AC55" s="139">
        <v>3</v>
      </c>
      <c r="AD55" s="139">
        <v>4</v>
      </c>
      <c r="AE55" s="139">
        <v>5</v>
      </c>
      <c r="AF55" s="139">
        <v>4</v>
      </c>
      <c r="AG55" s="139">
        <v>1</v>
      </c>
      <c r="AH55" s="139">
        <v>2</v>
      </c>
      <c r="AI55" s="139">
        <v>4</v>
      </c>
      <c r="AJ55" s="139">
        <v>2</v>
      </c>
      <c r="AK55" s="139">
        <v>5</v>
      </c>
      <c r="AL55" s="139"/>
      <c r="AM55" s="139"/>
      <c r="AN55" s="131">
        <v>54</v>
      </c>
      <c r="AO55" s="139">
        <f>SUM(AO53:AO54)</f>
        <v>0</v>
      </c>
    </row>
    <row r="56" spans="1:41">
      <c r="A56" s="260"/>
      <c r="B56" s="270"/>
      <c r="C56" s="285"/>
      <c r="D56" s="277" t="s">
        <v>113</v>
      </c>
      <c r="E56" s="279" t="s">
        <v>114</v>
      </c>
      <c r="F56" s="279"/>
      <c r="G56" s="279"/>
      <c r="H56" s="22" t="s">
        <v>115</v>
      </c>
      <c r="I56" s="136">
        <f t="shared" si="1"/>
        <v>0</v>
      </c>
      <c r="J56" s="136">
        <f t="shared" si="2"/>
        <v>11</v>
      </c>
      <c r="K56" s="136">
        <v>3</v>
      </c>
      <c r="L56" s="136">
        <v>0</v>
      </c>
      <c r="M56" s="136">
        <v>0</v>
      </c>
      <c r="N56" s="136">
        <v>0</v>
      </c>
      <c r="O56" s="136"/>
      <c r="P56" s="136">
        <v>0</v>
      </c>
      <c r="Q56" s="136"/>
      <c r="R56" s="136">
        <v>0</v>
      </c>
      <c r="S56" s="136">
        <v>3</v>
      </c>
      <c r="T56" s="136">
        <v>0</v>
      </c>
      <c r="U56" s="136">
        <v>0</v>
      </c>
      <c r="V56" s="136"/>
      <c r="W56" s="136">
        <v>0</v>
      </c>
      <c r="X56" s="136">
        <v>0</v>
      </c>
      <c r="Y56" s="136">
        <v>0</v>
      </c>
      <c r="Z56" s="136">
        <v>2</v>
      </c>
      <c r="AA56" s="136">
        <v>0</v>
      </c>
      <c r="AB56" s="136">
        <v>2</v>
      </c>
      <c r="AC56" s="136"/>
      <c r="AD56" s="136">
        <v>1</v>
      </c>
      <c r="AE56" s="136">
        <v>0</v>
      </c>
      <c r="AF56" s="136"/>
      <c r="AG56" s="136">
        <v>0</v>
      </c>
      <c r="AH56" s="136">
        <v>0</v>
      </c>
      <c r="AI56" s="136"/>
      <c r="AJ56" s="136">
        <v>0</v>
      </c>
      <c r="AK56" s="136">
        <v>0</v>
      </c>
      <c r="AL56" s="136"/>
      <c r="AM56" s="136"/>
      <c r="AN56" s="131">
        <v>55</v>
      </c>
      <c r="AO56" s="5"/>
    </row>
    <row r="57" spans="1:41">
      <c r="A57" s="260"/>
      <c r="B57" s="270"/>
      <c r="C57" s="285"/>
      <c r="D57" s="277"/>
      <c r="E57" s="279"/>
      <c r="F57" s="279"/>
      <c r="G57" s="279"/>
      <c r="H57" s="22" t="s">
        <v>116</v>
      </c>
      <c r="I57" s="136">
        <f t="shared" si="1"/>
        <v>9</v>
      </c>
      <c r="J57" s="136">
        <f t="shared" si="2"/>
        <v>230</v>
      </c>
      <c r="K57" s="136">
        <v>3</v>
      </c>
      <c r="L57" s="136">
        <v>9</v>
      </c>
      <c r="M57" s="136">
        <v>2</v>
      </c>
      <c r="N57" s="136">
        <v>6</v>
      </c>
      <c r="O57" s="136">
        <v>7</v>
      </c>
      <c r="P57" s="136">
        <v>4</v>
      </c>
      <c r="Q57" s="136">
        <v>10</v>
      </c>
      <c r="R57" s="136">
        <v>5</v>
      </c>
      <c r="S57" s="136">
        <v>8</v>
      </c>
      <c r="T57" s="136">
        <v>8</v>
      </c>
      <c r="U57" s="136">
        <v>28</v>
      </c>
      <c r="V57" s="136">
        <v>8</v>
      </c>
      <c r="W57" s="136">
        <v>4</v>
      </c>
      <c r="X57" s="136">
        <v>35</v>
      </c>
      <c r="Y57" s="136">
        <v>5</v>
      </c>
      <c r="Z57" s="136">
        <v>19</v>
      </c>
      <c r="AA57" s="136">
        <v>11</v>
      </c>
      <c r="AB57" s="136">
        <v>9</v>
      </c>
      <c r="AC57" s="136">
        <v>4</v>
      </c>
      <c r="AD57" s="136">
        <v>10</v>
      </c>
      <c r="AE57" s="136">
        <v>2</v>
      </c>
      <c r="AF57" s="136">
        <v>5</v>
      </c>
      <c r="AG57" s="136">
        <v>4</v>
      </c>
      <c r="AH57" s="136">
        <v>6</v>
      </c>
      <c r="AI57" s="136">
        <v>3</v>
      </c>
      <c r="AJ57" s="136">
        <v>5</v>
      </c>
      <c r="AK57" s="136">
        <v>10</v>
      </c>
      <c r="AL57" s="136"/>
      <c r="AM57" s="136"/>
      <c r="AN57" s="131">
        <v>56</v>
      </c>
      <c r="AO57" s="5"/>
    </row>
    <row r="58" spans="1:41" ht="24">
      <c r="A58" s="260"/>
      <c r="B58" s="270"/>
      <c r="C58" s="285"/>
      <c r="D58" s="277"/>
      <c r="E58" s="279"/>
      <c r="F58" s="279"/>
      <c r="G58" s="279"/>
      <c r="H58" s="189" t="s">
        <v>117</v>
      </c>
      <c r="I58" s="139">
        <f t="shared" si="1"/>
        <v>9</v>
      </c>
      <c r="J58" s="139">
        <f t="shared" si="2"/>
        <v>239</v>
      </c>
      <c r="K58" s="139">
        <v>6</v>
      </c>
      <c r="L58" s="139">
        <v>9</v>
      </c>
      <c r="M58" s="139">
        <v>2</v>
      </c>
      <c r="N58" s="139">
        <v>6</v>
      </c>
      <c r="O58" s="139">
        <v>7</v>
      </c>
      <c r="P58" s="139">
        <v>4</v>
      </c>
      <c r="Q58" s="139">
        <v>10</v>
      </c>
      <c r="R58" s="139">
        <v>5</v>
      </c>
      <c r="S58" s="139">
        <v>11</v>
      </c>
      <c r="T58" s="139">
        <v>8</v>
      </c>
      <c r="U58" s="139">
        <v>28</v>
      </c>
      <c r="V58" s="139">
        <v>8</v>
      </c>
      <c r="W58" s="139">
        <v>4</v>
      </c>
      <c r="X58" s="139">
        <v>35</v>
      </c>
      <c r="Y58" s="139">
        <v>3</v>
      </c>
      <c r="Z58" s="139">
        <v>21</v>
      </c>
      <c r="AA58" s="139">
        <v>11</v>
      </c>
      <c r="AB58" s="139">
        <v>11</v>
      </c>
      <c r="AC58" s="139">
        <v>4</v>
      </c>
      <c r="AD58" s="139">
        <v>11</v>
      </c>
      <c r="AE58" s="139">
        <v>2</v>
      </c>
      <c r="AF58" s="139">
        <v>5</v>
      </c>
      <c r="AG58" s="139">
        <v>4</v>
      </c>
      <c r="AH58" s="139">
        <v>6</v>
      </c>
      <c r="AI58" s="139">
        <v>3</v>
      </c>
      <c r="AJ58" s="139">
        <v>5</v>
      </c>
      <c r="AK58" s="139">
        <v>10</v>
      </c>
      <c r="AL58" s="139"/>
      <c r="AM58" s="139"/>
      <c r="AN58" s="131">
        <v>57</v>
      </c>
      <c r="AO58" s="139">
        <f>SUM(AO56:AO57)</f>
        <v>0</v>
      </c>
    </row>
    <row r="59" spans="1:41">
      <c r="A59" s="260"/>
      <c r="B59" s="270"/>
      <c r="C59" s="285"/>
      <c r="D59" s="277" t="s">
        <v>118</v>
      </c>
      <c r="E59" s="278" t="s">
        <v>119</v>
      </c>
      <c r="F59" s="278"/>
      <c r="G59" s="278"/>
      <c r="H59" s="188" t="s">
        <v>101</v>
      </c>
      <c r="I59" s="136">
        <f t="shared" si="1"/>
        <v>2</v>
      </c>
      <c r="J59" s="136">
        <f t="shared" si="2"/>
        <v>57</v>
      </c>
      <c r="K59" s="136"/>
      <c r="L59" s="136">
        <v>2</v>
      </c>
      <c r="M59" s="136">
        <v>1</v>
      </c>
      <c r="N59" s="136">
        <v>2</v>
      </c>
      <c r="O59" s="136">
        <v>2</v>
      </c>
      <c r="P59" s="136">
        <v>2</v>
      </c>
      <c r="Q59" s="136">
        <v>1</v>
      </c>
      <c r="R59" s="136">
        <v>2</v>
      </c>
      <c r="S59" s="136">
        <v>3</v>
      </c>
      <c r="T59" s="136">
        <v>2</v>
      </c>
      <c r="U59" s="136">
        <v>4</v>
      </c>
      <c r="V59" s="136">
        <v>1</v>
      </c>
      <c r="W59" s="136">
        <v>1</v>
      </c>
      <c r="X59" s="136">
        <v>4</v>
      </c>
      <c r="Y59" s="136">
        <v>2</v>
      </c>
      <c r="Z59" s="136">
        <v>3</v>
      </c>
      <c r="AA59" s="136">
        <v>3</v>
      </c>
      <c r="AB59" s="136">
        <v>3</v>
      </c>
      <c r="AC59" s="136">
        <v>3</v>
      </c>
      <c r="AD59" s="136">
        <v>1</v>
      </c>
      <c r="AE59" s="136">
        <v>2</v>
      </c>
      <c r="AF59" s="136">
        <v>2</v>
      </c>
      <c r="AG59" s="136">
        <v>2</v>
      </c>
      <c r="AH59" s="136">
        <v>2</v>
      </c>
      <c r="AI59" s="136">
        <v>1</v>
      </c>
      <c r="AJ59" s="136">
        <v>2</v>
      </c>
      <c r="AK59" s="136">
        <v>4</v>
      </c>
      <c r="AL59" s="136"/>
      <c r="AM59" s="136"/>
      <c r="AN59" s="131">
        <v>58</v>
      </c>
      <c r="AO59" s="5"/>
    </row>
    <row r="60" spans="1:41">
      <c r="A60" s="260"/>
      <c r="B60" s="270"/>
      <c r="C60" s="285"/>
      <c r="D60" s="277"/>
      <c r="E60" s="278"/>
      <c r="F60" s="278"/>
      <c r="G60" s="278"/>
      <c r="H60" s="188" t="s">
        <v>120</v>
      </c>
      <c r="I60" s="136">
        <f t="shared" si="1"/>
        <v>1</v>
      </c>
      <c r="J60" s="136">
        <f t="shared" si="2"/>
        <v>35</v>
      </c>
      <c r="K60" s="136">
        <v>2</v>
      </c>
      <c r="L60" s="136">
        <v>1</v>
      </c>
      <c r="M60" s="136">
        <v>0</v>
      </c>
      <c r="N60" s="136">
        <v>1</v>
      </c>
      <c r="O60" s="136">
        <v>1</v>
      </c>
      <c r="P60" s="136">
        <v>0</v>
      </c>
      <c r="Q60" s="136">
        <v>2</v>
      </c>
      <c r="R60" s="136">
        <v>1</v>
      </c>
      <c r="S60" s="136">
        <v>2</v>
      </c>
      <c r="T60" s="136">
        <v>1</v>
      </c>
      <c r="U60" s="136">
        <v>3</v>
      </c>
      <c r="V60" s="136"/>
      <c r="W60" s="136">
        <v>0</v>
      </c>
      <c r="X60" s="136">
        <v>2</v>
      </c>
      <c r="Y60" s="136">
        <v>1</v>
      </c>
      <c r="Z60" s="136">
        <v>5</v>
      </c>
      <c r="AA60" s="136">
        <v>1</v>
      </c>
      <c r="AB60" s="136">
        <v>0</v>
      </c>
      <c r="AC60" s="136">
        <v>4</v>
      </c>
      <c r="AD60" s="136">
        <v>2</v>
      </c>
      <c r="AE60" s="136">
        <v>2</v>
      </c>
      <c r="AF60" s="136">
        <v>1</v>
      </c>
      <c r="AG60" s="136">
        <v>0</v>
      </c>
      <c r="AH60" s="136"/>
      <c r="AI60" s="136">
        <v>1</v>
      </c>
      <c r="AJ60" s="136">
        <v>2</v>
      </c>
      <c r="AK60" s="136">
        <v>0</v>
      </c>
      <c r="AL60" s="136"/>
      <c r="AM60" s="136"/>
      <c r="AN60" s="131">
        <v>59</v>
      </c>
      <c r="AO60" s="5"/>
    </row>
    <row r="61" spans="1:41" ht="15.75">
      <c r="A61" s="260"/>
      <c r="B61" s="270"/>
      <c r="C61" s="285"/>
      <c r="D61" s="277"/>
      <c r="E61" s="278"/>
      <c r="F61" s="278"/>
      <c r="G61" s="278"/>
      <c r="H61" s="186" t="s">
        <v>121</v>
      </c>
      <c r="I61" s="139">
        <f t="shared" si="1"/>
        <v>3</v>
      </c>
      <c r="J61" s="139">
        <f t="shared" si="2"/>
        <v>92</v>
      </c>
      <c r="K61" s="139">
        <v>2</v>
      </c>
      <c r="L61" s="139">
        <v>3</v>
      </c>
      <c r="M61" s="139">
        <v>1</v>
      </c>
      <c r="N61" s="139">
        <v>3</v>
      </c>
      <c r="O61" s="139">
        <v>3</v>
      </c>
      <c r="P61" s="139">
        <v>2</v>
      </c>
      <c r="Q61" s="139">
        <v>3</v>
      </c>
      <c r="R61" s="139">
        <v>3</v>
      </c>
      <c r="S61" s="139">
        <v>5</v>
      </c>
      <c r="T61" s="139">
        <v>3</v>
      </c>
      <c r="U61" s="139">
        <v>7</v>
      </c>
      <c r="V61" s="139">
        <v>1</v>
      </c>
      <c r="W61" s="139">
        <v>1</v>
      </c>
      <c r="X61" s="139">
        <v>6</v>
      </c>
      <c r="Y61" s="139">
        <v>3</v>
      </c>
      <c r="Z61" s="139">
        <v>8</v>
      </c>
      <c r="AA61" s="139">
        <v>4</v>
      </c>
      <c r="AB61" s="139">
        <v>3</v>
      </c>
      <c r="AC61" s="139">
        <v>7</v>
      </c>
      <c r="AD61" s="139">
        <v>3</v>
      </c>
      <c r="AE61" s="139">
        <v>4</v>
      </c>
      <c r="AF61" s="139">
        <v>3</v>
      </c>
      <c r="AG61" s="139">
        <v>2</v>
      </c>
      <c r="AH61" s="139">
        <v>2</v>
      </c>
      <c r="AI61" s="139">
        <v>2</v>
      </c>
      <c r="AJ61" s="139">
        <v>4</v>
      </c>
      <c r="AK61" s="139">
        <v>4</v>
      </c>
      <c r="AL61" s="139"/>
      <c r="AM61" s="139"/>
      <c r="AN61" s="131">
        <v>60</v>
      </c>
      <c r="AO61" s="139">
        <f>SUM(AO59:AO60)</f>
        <v>0</v>
      </c>
    </row>
    <row r="62" spans="1:41">
      <c r="A62" s="260"/>
      <c r="B62" s="270"/>
      <c r="C62" s="285"/>
      <c r="D62" s="277"/>
      <c r="E62" s="278" t="s">
        <v>67</v>
      </c>
      <c r="F62" s="278"/>
      <c r="G62" s="278"/>
      <c r="H62" s="22" t="s">
        <v>122</v>
      </c>
      <c r="I62" s="136">
        <f t="shared" si="1"/>
        <v>0</v>
      </c>
      <c r="J62" s="136">
        <f t="shared" si="2"/>
        <v>54</v>
      </c>
      <c r="K62" s="136"/>
      <c r="L62" s="136">
        <v>0</v>
      </c>
      <c r="M62" s="136">
        <v>4</v>
      </c>
      <c r="N62" s="136">
        <v>4</v>
      </c>
      <c r="O62" s="136"/>
      <c r="P62" s="136">
        <v>0</v>
      </c>
      <c r="Q62" s="136">
        <v>1</v>
      </c>
      <c r="R62" s="136">
        <v>0</v>
      </c>
      <c r="S62" s="136">
        <v>7</v>
      </c>
      <c r="T62" s="136">
        <v>11</v>
      </c>
      <c r="U62" s="136">
        <v>4</v>
      </c>
      <c r="V62" s="136"/>
      <c r="W62" s="136">
        <v>0</v>
      </c>
      <c r="X62" s="136">
        <v>0</v>
      </c>
      <c r="Y62" s="136">
        <v>1</v>
      </c>
      <c r="Z62" s="136"/>
      <c r="AA62" s="136">
        <v>2</v>
      </c>
      <c r="AB62" s="136">
        <v>3</v>
      </c>
      <c r="AC62" s="136"/>
      <c r="AD62" s="136">
        <v>11</v>
      </c>
      <c r="AE62" s="136">
        <v>1</v>
      </c>
      <c r="AF62" s="136"/>
      <c r="AG62" s="136">
        <v>1</v>
      </c>
      <c r="AH62" s="136">
        <v>4</v>
      </c>
      <c r="AI62" s="136"/>
      <c r="AJ62" s="136"/>
      <c r="AK62" s="136"/>
      <c r="AL62" s="136"/>
      <c r="AM62" s="136"/>
      <c r="AN62" s="131">
        <v>61</v>
      </c>
      <c r="AO62" s="5"/>
    </row>
    <row r="63" spans="1:41">
      <c r="A63" s="260"/>
      <c r="B63" s="270"/>
      <c r="C63" s="285"/>
      <c r="D63" s="277"/>
      <c r="E63" s="278"/>
      <c r="F63" s="278"/>
      <c r="G63" s="278"/>
      <c r="H63" s="22" t="s">
        <v>123</v>
      </c>
      <c r="I63" s="136">
        <f t="shared" si="1"/>
        <v>11</v>
      </c>
      <c r="J63" s="136">
        <f t="shared" si="2"/>
        <v>175</v>
      </c>
      <c r="K63" s="136"/>
      <c r="L63" s="136">
        <v>11</v>
      </c>
      <c r="M63" s="136">
        <v>12</v>
      </c>
      <c r="N63" s="136">
        <v>0</v>
      </c>
      <c r="O63" s="136"/>
      <c r="P63" s="136">
        <v>0</v>
      </c>
      <c r="Q63" s="136"/>
      <c r="R63" s="136">
        <v>0</v>
      </c>
      <c r="S63" s="136"/>
      <c r="T63" s="136">
        <v>50</v>
      </c>
      <c r="U63" s="136">
        <v>0</v>
      </c>
      <c r="V63" s="136"/>
      <c r="W63" s="136">
        <v>0</v>
      </c>
      <c r="X63" s="136">
        <v>0</v>
      </c>
      <c r="Y63" s="136">
        <v>2</v>
      </c>
      <c r="Z63" s="136"/>
      <c r="AA63" s="136">
        <v>15</v>
      </c>
      <c r="AB63" s="136">
        <v>0</v>
      </c>
      <c r="AC63" s="136"/>
      <c r="AD63" s="136">
        <v>55</v>
      </c>
      <c r="AE63" s="136">
        <v>20</v>
      </c>
      <c r="AF63" s="136">
        <v>10</v>
      </c>
      <c r="AG63" s="136"/>
      <c r="AH63" s="136"/>
      <c r="AI63" s="136"/>
      <c r="AJ63" s="136"/>
      <c r="AK63" s="136"/>
      <c r="AL63" s="136"/>
      <c r="AM63" s="136"/>
      <c r="AN63" s="131">
        <v>62</v>
      </c>
      <c r="AO63" s="5"/>
    </row>
    <row r="64" spans="1:41" ht="16.5" thickBot="1">
      <c r="A64" s="297"/>
      <c r="B64" s="270"/>
      <c r="C64" s="285"/>
      <c r="D64" s="277"/>
      <c r="E64" s="278"/>
      <c r="F64" s="278"/>
      <c r="G64" s="278"/>
      <c r="H64" s="186" t="s">
        <v>124</v>
      </c>
      <c r="I64" s="139">
        <f t="shared" si="1"/>
        <v>11</v>
      </c>
      <c r="J64" s="139">
        <f t="shared" si="2"/>
        <v>229</v>
      </c>
      <c r="K64" s="139">
        <v>0</v>
      </c>
      <c r="L64" s="139">
        <v>11</v>
      </c>
      <c r="M64" s="139">
        <v>16</v>
      </c>
      <c r="N64" s="139">
        <v>4</v>
      </c>
      <c r="O64" s="139">
        <v>0</v>
      </c>
      <c r="P64" s="139">
        <v>0</v>
      </c>
      <c r="Q64" s="139">
        <v>1</v>
      </c>
      <c r="R64" s="139">
        <v>0</v>
      </c>
      <c r="S64" s="139">
        <v>7</v>
      </c>
      <c r="T64" s="139">
        <v>61</v>
      </c>
      <c r="U64" s="139">
        <v>4</v>
      </c>
      <c r="V64" s="139">
        <v>0</v>
      </c>
      <c r="W64" s="139">
        <v>0</v>
      </c>
      <c r="X64" s="139">
        <v>0</v>
      </c>
      <c r="Y64" s="139">
        <v>3</v>
      </c>
      <c r="Z64" s="139">
        <v>0</v>
      </c>
      <c r="AA64" s="139">
        <v>17</v>
      </c>
      <c r="AB64" s="139">
        <v>3</v>
      </c>
      <c r="AC64" s="139">
        <v>0</v>
      </c>
      <c r="AD64" s="139">
        <v>66</v>
      </c>
      <c r="AE64" s="139">
        <v>21</v>
      </c>
      <c r="AF64" s="139">
        <v>10</v>
      </c>
      <c r="AG64" s="139">
        <v>1</v>
      </c>
      <c r="AH64" s="139">
        <v>4</v>
      </c>
      <c r="AI64" s="139">
        <v>0</v>
      </c>
      <c r="AJ64" s="139">
        <v>0</v>
      </c>
      <c r="AK64" s="139">
        <v>0</v>
      </c>
      <c r="AL64" s="139"/>
      <c r="AM64" s="139"/>
      <c r="AN64" s="131">
        <v>63</v>
      </c>
      <c r="AO64" s="139">
        <f>SUM(AO62:AO63)</f>
        <v>0</v>
      </c>
    </row>
    <row r="65" spans="1:41">
      <c r="A65" s="286" t="s">
        <v>125</v>
      </c>
      <c r="B65" s="289" t="s">
        <v>126</v>
      </c>
      <c r="C65" s="291" t="s">
        <v>127</v>
      </c>
      <c r="D65" s="291"/>
      <c r="E65" s="291"/>
      <c r="F65" s="291"/>
      <c r="G65" s="292" t="s">
        <v>128</v>
      </c>
      <c r="H65" s="292"/>
      <c r="I65" s="136">
        <f t="shared" si="1"/>
        <v>13181.119999999999</v>
      </c>
      <c r="J65" s="136">
        <f t="shared" si="2"/>
        <v>351334.18</v>
      </c>
      <c r="K65" s="136">
        <v>13538</v>
      </c>
      <c r="L65" s="136">
        <v>13181.119999999999</v>
      </c>
      <c r="M65" s="136">
        <v>4785</v>
      </c>
      <c r="N65" s="136">
        <v>19472</v>
      </c>
      <c r="O65" s="136">
        <v>3613.53</v>
      </c>
      <c r="P65" s="136">
        <v>1166.74</v>
      </c>
      <c r="Q65" s="136">
        <v>15450.99</v>
      </c>
      <c r="R65" s="136">
        <v>10199</v>
      </c>
      <c r="S65" s="136">
        <v>28745</v>
      </c>
      <c r="T65" s="136">
        <v>12938</v>
      </c>
      <c r="U65" s="136">
        <v>33316</v>
      </c>
      <c r="V65" s="136">
        <v>35496</v>
      </c>
      <c r="W65" s="136">
        <v>6156.62</v>
      </c>
      <c r="X65" s="136">
        <v>14105</v>
      </c>
      <c r="Y65" s="136">
        <v>8675</v>
      </c>
      <c r="Z65" s="136">
        <v>35610.57</v>
      </c>
      <c r="AA65" s="136">
        <v>6314</v>
      </c>
      <c r="AB65" s="136">
        <v>26042.279999999992</v>
      </c>
      <c r="AC65" s="136">
        <v>895.65</v>
      </c>
      <c r="AD65" s="136">
        <v>21874</v>
      </c>
      <c r="AE65" s="136"/>
      <c r="AF65" s="136">
        <v>4383.75</v>
      </c>
      <c r="AG65" s="136"/>
      <c r="AH65" s="136">
        <v>12118.45</v>
      </c>
      <c r="AI65" s="136">
        <v>5030</v>
      </c>
      <c r="AJ65" s="136">
        <v>13227.48</v>
      </c>
      <c r="AK65" s="136">
        <v>5000</v>
      </c>
      <c r="AL65" s="136"/>
      <c r="AM65" s="136"/>
      <c r="AN65" s="131">
        <v>64</v>
      </c>
      <c r="AO65" s="5"/>
    </row>
    <row r="66" spans="1:41" ht="22.5">
      <c r="A66" s="287"/>
      <c r="B66" s="289"/>
      <c r="C66" s="235"/>
      <c r="D66" s="235"/>
      <c r="E66" s="235"/>
      <c r="F66" s="235"/>
      <c r="G66" s="293" t="s">
        <v>129</v>
      </c>
      <c r="H66" s="190" t="s">
        <v>130</v>
      </c>
      <c r="I66" s="136">
        <f t="shared" si="1"/>
        <v>0</v>
      </c>
      <c r="J66" s="136">
        <f t="shared" si="2"/>
        <v>179089.06</v>
      </c>
      <c r="K66" s="136"/>
      <c r="L66" s="136">
        <v>0</v>
      </c>
      <c r="M66" s="136"/>
      <c r="N66" s="136"/>
      <c r="O66" s="136"/>
      <c r="P66" s="136"/>
      <c r="Q66" s="136"/>
      <c r="R66" s="136">
        <v>0</v>
      </c>
      <c r="S66" s="136">
        <v>2528.19</v>
      </c>
      <c r="T66" s="136">
        <v>1456.69</v>
      </c>
      <c r="U66" s="136">
        <v>114301</v>
      </c>
      <c r="V66" s="136"/>
      <c r="W66" s="136">
        <v>2599.1799999999998</v>
      </c>
      <c r="X66" s="136">
        <v>58204</v>
      </c>
      <c r="Y66" s="136"/>
      <c r="Z66" s="136">
        <v>0</v>
      </c>
      <c r="AA66" s="136"/>
      <c r="AB66" s="136"/>
      <c r="AC66" s="136"/>
      <c r="AD66" s="136"/>
      <c r="AE66" s="136"/>
      <c r="AF66" s="136"/>
      <c r="AG66" s="136">
        <v>0</v>
      </c>
      <c r="AH66" s="136"/>
      <c r="AI66" s="136"/>
      <c r="AJ66" s="136"/>
      <c r="AK66" s="136"/>
      <c r="AL66" s="136"/>
      <c r="AM66" s="136"/>
      <c r="AN66" s="131">
        <v>65</v>
      </c>
      <c r="AO66" s="5"/>
    </row>
    <row r="67" spans="1:41" ht="22.5">
      <c r="A67" s="287"/>
      <c r="B67" s="289"/>
      <c r="C67" s="235"/>
      <c r="D67" s="235"/>
      <c r="E67" s="235"/>
      <c r="F67" s="235"/>
      <c r="G67" s="293"/>
      <c r="H67" s="190" t="s">
        <v>131</v>
      </c>
      <c r="I67" s="136">
        <f t="shared" si="1"/>
        <v>2069.5500000000002</v>
      </c>
      <c r="J67" s="136">
        <f t="shared" si="2"/>
        <v>50402.170000000006</v>
      </c>
      <c r="K67" s="136"/>
      <c r="L67" s="136">
        <v>2069.5500000000002</v>
      </c>
      <c r="M67" s="136"/>
      <c r="N67" s="136"/>
      <c r="O67" s="136">
        <v>3135</v>
      </c>
      <c r="P67" s="136"/>
      <c r="Q67" s="136">
        <v>4816.63</v>
      </c>
      <c r="R67" s="136">
        <v>0</v>
      </c>
      <c r="S67" s="136">
        <v>0</v>
      </c>
      <c r="T67" s="136">
        <v>0</v>
      </c>
      <c r="U67" s="136">
        <v>9053</v>
      </c>
      <c r="V67" s="136"/>
      <c r="W67" s="136">
        <v>1638.27</v>
      </c>
      <c r="X67" s="136">
        <v>0</v>
      </c>
      <c r="Y67" s="136"/>
      <c r="Z67" s="136">
        <v>10924</v>
      </c>
      <c r="AA67" s="136"/>
      <c r="AB67" s="136">
        <v>14016.470000000003</v>
      </c>
      <c r="AC67" s="136"/>
      <c r="AD67" s="136">
        <v>4749.25</v>
      </c>
      <c r="AE67" s="136"/>
      <c r="AF67" s="136"/>
      <c r="AG67" s="136">
        <v>0</v>
      </c>
      <c r="AH67" s="136"/>
      <c r="AI67" s="136"/>
      <c r="AJ67" s="136"/>
      <c r="AK67" s="136"/>
      <c r="AL67" s="136"/>
      <c r="AM67" s="136"/>
      <c r="AN67" s="131">
        <v>66</v>
      </c>
      <c r="AO67" s="5"/>
    </row>
    <row r="68" spans="1:41">
      <c r="A68" s="287"/>
      <c r="B68" s="289"/>
      <c r="C68" s="235"/>
      <c r="D68" s="235"/>
      <c r="E68" s="235"/>
      <c r="F68" s="235"/>
      <c r="G68" s="294" t="s">
        <v>132</v>
      </c>
      <c r="H68" s="294"/>
      <c r="I68" s="136">
        <f t="shared" si="1"/>
        <v>4237.59</v>
      </c>
      <c r="J68" s="136">
        <f t="shared" si="2"/>
        <v>4237.59</v>
      </c>
      <c r="K68" s="136"/>
      <c r="L68" s="136">
        <v>4237.59</v>
      </c>
      <c r="M68" s="136"/>
      <c r="N68" s="136"/>
      <c r="O68" s="136"/>
      <c r="P68" s="136"/>
      <c r="Q68" s="136"/>
      <c r="R68" s="136">
        <v>0</v>
      </c>
      <c r="S68" s="136">
        <v>0</v>
      </c>
      <c r="T68" s="136">
        <v>0</v>
      </c>
      <c r="U68" s="136">
        <v>0</v>
      </c>
      <c r="V68" s="136"/>
      <c r="W68" s="136"/>
      <c r="X68" s="136">
        <v>0</v>
      </c>
      <c r="Y68" s="136"/>
      <c r="Z68" s="136"/>
      <c r="AA68" s="136"/>
      <c r="AB68" s="136"/>
      <c r="AC68" s="136"/>
      <c r="AD68" s="136"/>
      <c r="AE68" s="136"/>
      <c r="AF68" s="136"/>
      <c r="AG68" s="136">
        <v>0</v>
      </c>
      <c r="AH68" s="136"/>
      <c r="AI68" s="136"/>
      <c r="AJ68" s="136"/>
      <c r="AK68" s="136"/>
      <c r="AL68" s="136"/>
      <c r="AM68" s="136"/>
      <c r="AN68" s="131">
        <v>67</v>
      </c>
      <c r="AO68" s="5"/>
    </row>
    <row r="69" spans="1:41" ht="18">
      <c r="A69" s="287"/>
      <c r="B69" s="290"/>
      <c r="C69" s="235"/>
      <c r="D69" s="235"/>
      <c r="E69" s="235"/>
      <c r="F69" s="235"/>
      <c r="G69" s="295" t="str">
        <f>C65</f>
        <v>COMPRA MONOGRAFÍAS</v>
      </c>
      <c r="H69" s="295"/>
      <c r="I69" s="139">
        <f t="shared" si="1"/>
        <v>19488.259999999998</v>
      </c>
      <c r="J69" s="139">
        <f t="shared" si="2"/>
        <v>588016</v>
      </c>
      <c r="K69" s="139">
        <v>13538</v>
      </c>
      <c r="L69" s="139">
        <v>19488.259999999998</v>
      </c>
      <c r="M69" s="139">
        <v>4785</v>
      </c>
      <c r="N69" s="139">
        <v>19472</v>
      </c>
      <c r="O69" s="139">
        <v>6748.5300000000007</v>
      </c>
      <c r="P69" s="139">
        <v>1166.74</v>
      </c>
      <c r="Q69" s="139">
        <v>20267.62</v>
      </c>
      <c r="R69" s="139">
        <v>10199</v>
      </c>
      <c r="S69" s="139">
        <v>31273.19</v>
      </c>
      <c r="T69" s="139">
        <v>14394.69</v>
      </c>
      <c r="U69" s="139">
        <v>156670</v>
      </c>
      <c r="V69" s="139">
        <v>35496</v>
      </c>
      <c r="W69" s="139">
        <v>10394.07</v>
      </c>
      <c r="X69" s="139">
        <v>72309</v>
      </c>
      <c r="Y69" s="139">
        <v>8675</v>
      </c>
      <c r="Z69" s="139">
        <v>46534.57</v>
      </c>
      <c r="AA69" s="139">
        <v>6314</v>
      </c>
      <c r="AB69" s="139">
        <f>SUM(AB65:AB68)</f>
        <v>40058.749999999993</v>
      </c>
      <c r="AC69" s="139">
        <v>895.65</v>
      </c>
      <c r="AD69" s="139">
        <v>26623.25</v>
      </c>
      <c r="AE69" s="139">
        <v>4953</v>
      </c>
      <c r="AF69" s="139">
        <v>4383.75</v>
      </c>
      <c r="AG69" s="139"/>
      <c r="AH69" s="139">
        <v>12118.45</v>
      </c>
      <c r="AI69" s="139">
        <v>5030</v>
      </c>
      <c r="AJ69" s="139">
        <v>13227.48</v>
      </c>
      <c r="AK69" s="139">
        <v>3000</v>
      </c>
      <c r="AL69" s="139"/>
      <c r="AM69" s="139"/>
      <c r="AN69" s="131">
        <v>68</v>
      </c>
      <c r="AO69" s="139">
        <f>SUM(AO65:AO68)</f>
        <v>0</v>
      </c>
    </row>
    <row r="70" spans="1:41">
      <c r="A70" s="287"/>
      <c r="B70" s="296" t="s">
        <v>133</v>
      </c>
      <c r="C70" s="235" t="s">
        <v>134</v>
      </c>
      <c r="D70" s="235"/>
      <c r="E70" s="235"/>
      <c r="F70" s="235"/>
      <c r="G70" s="292" t="s">
        <v>128</v>
      </c>
      <c r="H70" s="292"/>
      <c r="I70" s="136">
        <f t="shared" si="1"/>
        <v>64.11</v>
      </c>
      <c r="J70" s="136">
        <f t="shared" si="2"/>
        <v>42421.11</v>
      </c>
      <c r="K70" s="136">
        <v>4378</v>
      </c>
      <c r="L70" s="136">
        <v>64.11</v>
      </c>
      <c r="M70" s="136">
        <v>1087</v>
      </c>
      <c r="N70" s="136">
        <v>863</v>
      </c>
      <c r="O70" s="136">
        <v>90</v>
      </c>
      <c r="P70" s="136"/>
      <c r="Q70" s="136">
        <v>6063</v>
      </c>
      <c r="R70" s="136"/>
      <c r="S70" s="136">
        <v>1241.6500000000001</v>
      </c>
      <c r="T70" s="136">
        <v>0</v>
      </c>
      <c r="U70" s="136">
        <v>984</v>
      </c>
      <c r="V70" s="136">
        <v>1989</v>
      </c>
      <c r="W70" s="136"/>
      <c r="X70" s="136">
        <v>2500</v>
      </c>
      <c r="Y70" s="136">
        <v>8913</v>
      </c>
      <c r="Z70" s="136">
        <v>5578.03</v>
      </c>
      <c r="AA70" s="136">
        <v>300</v>
      </c>
      <c r="AB70" s="136"/>
      <c r="AC70" s="136">
        <v>4075.76</v>
      </c>
      <c r="AD70" s="136">
        <v>0</v>
      </c>
      <c r="AE70" s="136"/>
      <c r="AF70" s="136">
        <v>771.68000000000006</v>
      </c>
      <c r="AG70" s="136"/>
      <c r="AH70" s="136">
        <v>3318</v>
      </c>
      <c r="AI70" s="136">
        <v>204.88</v>
      </c>
      <c r="AJ70" s="136"/>
      <c r="AK70" s="136"/>
      <c r="AL70" s="136"/>
      <c r="AM70" s="136"/>
      <c r="AN70" s="131">
        <v>69</v>
      </c>
      <c r="AO70" s="5"/>
    </row>
    <row r="71" spans="1:41" ht="22.5">
      <c r="A71" s="287"/>
      <c r="B71" s="289"/>
      <c r="C71" s="235"/>
      <c r="D71" s="235"/>
      <c r="E71" s="235"/>
      <c r="F71" s="235"/>
      <c r="G71" s="293" t="s">
        <v>129</v>
      </c>
      <c r="H71" s="190" t="s">
        <v>130</v>
      </c>
      <c r="I71" s="136">
        <f t="shared" si="1"/>
        <v>0</v>
      </c>
      <c r="J71" s="136">
        <f t="shared" si="2"/>
        <v>0</v>
      </c>
      <c r="K71" s="136"/>
      <c r="L71" s="136">
        <v>0</v>
      </c>
      <c r="M71" s="136"/>
      <c r="N71" s="136"/>
      <c r="O71" s="136"/>
      <c r="P71" s="136"/>
      <c r="Q71" s="136"/>
      <c r="R71" s="136"/>
      <c r="S71" s="136">
        <v>0</v>
      </c>
      <c r="T71" s="136">
        <v>0</v>
      </c>
      <c r="U71" s="136"/>
      <c r="V71" s="136"/>
      <c r="W71" s="136"/>
      <c r="X71" s="136">
        <v>0</v>
      </c>
      <c r="Y71" s="136"/>
      <c r="Z71" s="136">
        <v>0</v>
      </c>
      <c r="AA71" s="136"/>
      <c r="AB71" s="136"/>
      <c r="AC71" s="136"/>
      <c r="AD71" s="136">
        <v>0</v>
      </c>
      <c r="AE71" s="136"/>
      <c r="AF71" s="136"/>
      <c r="AG71" s="136">
        <v>0</v>
      </c>
      <c r="AH71" s="136"/>
      <c r="AI71" s="136"/>
      <c r="AJ71" s="136"/>
      <c r="AK71" s="136"/>
      <c r="AL71" s="136"/>
      <c r="AM71" s="136"/>
      <c r="AN71" s="131">
        <v>70</v>
      </c>
      <c r="AO71" s="5"/>
    </row>
    <row r="72" spans="1:41" ht="22.5">
      <c r="A72" s="287"/>
      <c r="B72" s="289"/>
      <c r="C72" s="235"/>
      <c r="D72" s="235"/>
      <c r="E72" s="235"/>
      <c r="F72" s="235"/>
      <c r="G72" s="293"/>
      <c r="H72" s="190" t="s">
        <v>131</v>
      </c>
      <c r="I72" s="147">
        <f t="shared" si="1"/>
        <v>0</v>
      </c>
      <c r="J72" s="136">
        <f t="shared" si="2"/>
        <v>102082</v>
      </c>
      <c r="K72" s="147"/>
      <c r="L72" s="147">
        <v>0</v>
      </c>
      <c r="M72" s="147"/>
      <c r="N72" s="147"/>
      <c r="O72" s="147"/>
      <c r="P72" s="147"/>
      <c r="Q72" s="147"/>
      <c r="R72" s="147"/>
      <c r="S72" s="147">
        <v>0</v>
      </c>
      <c r="T72" s="147">
        <v>0</v>
      </c>
      <c r="U72" s="147">
        <v>102047</v>
      </c>
      <c r="V72" s="147"/>
      <c r="W72" s="147"/>
      <c r="X72" s="147">
        <v>0</v>
      </c>
      <c r="Y72" s="147"/>
      <c r="Z72" s="147">
        <v>0</v>
      </c>
      <c r="AA72" s="147"/>
      <c r="AB72" s="147"/>
      <c r="AC72" s="147">
        <v>35</v>
      </c>
      <c r="AD72" s="147">
        <v>0</v>
      </c>
      <c r="AE72" s="147"/>
      <c r="AF72" s="147"/>
      <c r="AG72" s="147">
        <v>0</v>
      </c>
      <c r="AH72" s="147"/>
      <c r="AI72" s="147"/>
      <c r="AJ72" s="147"/>
      <c r="AK72" s="147"/>
      <c r="AL72" s="147"/>
      <c r="AM72" s="136"/>
      <c r="AN72" s="131">
        <v>71</v>
      </c>
      <c r="AO72" s="5"/>
    </row>
    <row r="73" spans="1:41">
      <c r="A73" s="287"/>
      <c r="B73" s="289"/>
      <c r="C73" s="235"/>
      <c r="D73" s="235"/>
      <c r="E73" s="235"/>
      <c r="F73" s="235"/>
      <c r="G73" s="307" t="s">
        <v>132</v>
      </c>
      <c r="H73" s="307"/>
      <c r="I73" s="136">
        <f t="shared" si="1"/>
        <v>0</v>
      </c>
      <c r="J73" s="136">
        <f t="shared" si="2"/>
        <v>0</v>
      </c>
      <c r="K73" s="136"/>
      <c r="L73" s="136">
        <v>0</v>
      </c>
      <c r="M73" s="136"/>
      <c r="N73" s="136"/>
      <c r="O73" s="136"/>
      <c r="P73" s="136"/>
      <c r="Q73" s="136"/>
      <c r="R73" s="136"/>
      <c r="S73" s="136">
        <v>0</v>
      </c>
      <c r="T73" s="136">
        <v>0</v>
      </c>
      <c r="U73" s="136"/>
      <c r="V73" s="136"/>
      <c r="W73" s="136"/>
      <c r="X73" s="136">
        <v>0</v>
      </c>
      <c r="Y73" s="136"/>
      <c r="Z73" s="136">
        <v>0</v>
      </c>
      <c r="AA73" s="136"/>
      <c r="AB73" s="136"/>
      <c r="AC73" s="136"/>
      <c r="AD73" s="136">
        <v>0</v>
      </c>
      <c r="AE73" s="136"/>
      <c r="AF73" s="136"/>
      <c r="AG73" s="136">
        <v>0</v>
      </c>
      <c r="AH73" s="136"/>
      <c r="AI73" s="136"/>
      <c r="AJ73" s="136"/>
      <c r="AK73" s="136"/>
      <c r="AL73" s="136"/>
      <c r="AM73" s="136"/>
      <c r="AN73" s="131">
        <v>72</v>
      </c>
      <c r="AO73" s="5"/>
    </row>
    <row r="74" spans="1:41" ht="15.75">
      <c r="A74" s="287"/>
      <c r="B74" s="290"/>
      <c r="C74" s="235"/>
      <c r="D74" s="235"/>
      <c r="E74" s="235"/>
      <c r="F74" s="235"/>
      <c r="G74" s="309" t="str">
        <f>C70</f>
        <v>SUSCRIPCIONES A PUBLICACIONES PERIÓDICAS EN PAPEL</v>
      </c>
      <c r="H74" s="309"/>
      <c r="I74" s="139">
        <f t="shared" si="1"/>
        <v>64.11</v>
      </c>
      <c r="J74" s="139">
        <f t="shared" si="2"/>
        <v>135957.10999999999</v>
      </c>
      <c r="K74" s="139">
        <v>4378</v>
      </c>
      <c r="L74" s="139">
        <v>64.11</v>
      </c>
      <c r="M74" s="139">
        <v>1087</v>
      </c>
      <c r="N74" s="139">
        <v>863</v>
      </c>
      <c r="O74" s="139">
        <v>90</v>
      </c>
      <c r="P74" s="139">
        <v>0</v>
      </c>
      <c r="Q74" s="139">
        <v>6063</v>
      </c>
      <c r="R74" s="139">
        <v>0</v>
      </c>
      <c r="S74" s="139">
        <v>1241.6500000000001</v>
      </c>
      <c r="T74" s="139">
        <v>0</v>
      </c>
      <c r="U74" s="139">
        <v>103031</v>
      </c>
      <c r="V74" s="139">
        <v>1989</v>
      </c>
      <c r="W74" s="139">
        <v>0</v>
      </c>
      <c r="X74" s="139">
        <v>2500</v>
      </c>
      <c r="Y74" s="139"/>
      <c r="Z74" s="139">
        <v>5578.03</v>
      </c>
      <c r="AA74" s="139">
        <v>300</v>
      </c>
      <c r="AB74" s="139">
        <v>0</v>
      </c>
      <c r="AC74" s="139">
        <v>4110.76</v>
      </c>
      <c r="AD74" s="139">
        <v>0</v>
      </c>
      <c r="AE74" s="139">
        <v>367</v>
      </c>
      <c r="AF74" s="139">
        <v>771.68000000000006</v>
      </c>
      <c r="AG74" s="139"/>
      <c r="AH74" s="139">
        <v>3318</v>
      </c>
      <c r="AI74" s="139">
        <v>204.88</v>
      </c>
      <c r="AJ74" s="139">
        <v>0</v>
      </c>
      <c r="AK74" s="139">
        <v>0</v>
      </c>
      <c r="AL74" s="139"/>
      <c r="AM74" s="139"/>
      <c r="AN74" s="131">
        <v>73</v>
      </c>
      <c r="AO74" s="139">
        <f>SUM(AO70:AO73)</f>
        <v>0</v>
      </c>
    </row>
    <row r="75" spans="1:41">
      <c r="A75" s="287"/>
      <c r="B75" s="296" t="s">
        <v>135</v>
      </c>
      <c r="C75" s="298" t="s">
        <v>136</v>
      </c>
      <c r="D75" s="299"/>
      <c r="E75" s="299"/>
      <c r="F75" s="300"/>
      <c r="G75" s="307" t="s">
        <v>128</v>
      </c>
      <c r="H75" s="307"/>
      <c r="I75" s="136">
        <f t="shared" si="1"/>
        <v>0</v>
      </c>
      <c r="J75" s="136">
        <f t="shared" si="2"/>
        <v>6709.3</v>
      </c>
      <c r="K75" s="136"/>
      <c r="L75" s="136">
        <v>0</v>
      </c>
      <c r="M75" s="136"/>
      <c r="N75" s="136"/>
      <c r="O75" s="136"/>
      <c r="P75" s="136"/>
      <c r="Q75" s="136">
        <v>1395.79</v>
      </c>
      <c r="R75" s="136"/>
      <c r="S75" s="136">
        <v>0</v>
      </c>
      <c r="T75" s="136">
        <v>1216</v>
      </c>
      <c r="U75" s="136">
        <v>32</v>
      </c>
      <c r="V75" s="136"/>
      <c r="W75" s="136"/>
      <c r="X75" s="136">
        <v>0</v>
      </c>
      <c r="Y75" s="136"/>
      <c r="Z75" s="136">
        <v>0</v>
      </c>
      <c r="AA75" s="136"/>
      <c r="AB75" s="136"/>
      <c r="AC75" s="136"/>
      <c r="AD75" s="136"/>
      <c r="AE75" s="136"/>
      <c r="AF75" s="136">
        <v>72.510000000000005</v>
      </c>
      <c r="AG75" s="136"/>
      <c r="AH75" s="136">
        <v>3993</v>
      </c>
      <c r="AI75" s="136"/>
      <c r="AJ75" s="136"/>
      <c r="AK75" s="136"/>
      <c r="AL75" s="136"/>
      <c r="AM75" s="136"/>
      <c r="AN75" s="131">
        <v>74</v>
      </c>
      <c r="AO75" s="5"/>
    </row>
    <row r="76" spans="1:41" ht="22.5">
      <c r="A76" s="287"/>
      <c r="B76" s="289"/>
      <c r="C76" s="301"/>
      <c r="D76" s="302"/>
      <c r="E76" s="302"/>
      <c r="F76" s="303"/>
      <c r="G76" s="293" t="s">
        <v>129</v>
      </c>
      <c r="H76" s="190" t="s">
        <v>130</v>
      </c>
      <c r="I76" s="136">
        <f t="shared" si="1"/>
        <v>0</v>
      </c>
      <c r="J76" s="136">
        <f t="shared" si="2"/>
        <v>0</v>
      </c>
      <c r="K76" s="136"/>
      <c r="L76" s="136">
        <v>0</v>
      </c>
      <c r="M76" s="136"/>
      <c r="N76" s="136"/>
      <c r="O76" s="136"/>
      <c r="P76" s="136"/>
      <c r="Q76" s="136"/>
      <c r="R76" s="136"/>
      <c r="S76" s="136">
        <v>0</v>
      </c>
      <c r="T76" s="136">
        <v>0</v>
      </c>
      <c r="U76" s="136"/>
      <c r="V76" s="136"/>
      <c r="W76" s="136"/>
      <c r="X76" s="136">
        <v>0</v>
      </c>
      <c r="Y76" s="136"/>
      <c r="Z76" s="136"/>
      <c r="AA76" s="136"/>
      <c r="AB76" s="136"/>
      <c r="AC76" s="136"/>
      <c r="AD76" s="136"/>
      <c r="AE76" s="136"/>
      <c r="AF76" s="136"/>
      <c r="AG76" s="136"/>
      <c r="AH76" s="136"/>
      <c r="AI76" s="136"/>
      <c r="AJ76" s="136"/>
      <c r="AK76" s="136"/>
      <c r="AL76" s="136"/>
      <c r="AM76" s="136"/>
      <c r="AN76" s="131">
        <v>75</v>
      </c>
      <c r="AO76" s="5"/>
    </row>
    <row r="77" spans="1:41" ht="22.5">
      <c r="A77" s="287"/>
      <c r="B77" s="289"/>
      <c r="C77" s="301"/>
      <c r="D77" s="302"/>
      <c r="E77" s="302"/>
      <c r="F77" s="303"/>
      <c r="G77" s="293"/>
      <c r="H77" s="190" t="s">
        <v>131</v>
      </c>
      <c r="I77" s="136">
        <f t="shared" si="1"/>
        <v>0</v>
      </c>
      <c r="J77" s="136">
        <f t="shared" si="2"/>
        <v>0</v>
      </c>
      <c r="K77" s="136"/>
      <c r="L77" s="136">
        <v>0</v>
      </c>
      <c r="M77" s="136"/>
      <c r="N77" s="136"/>
      <c r="O77" s="136"/>
      <c r="P77" s="136"/>
      <c r="Q77" s="136"/>
      <c r="R77" s="136"/>
      <c r="S77" s="136">
        <v>0</v>
      </c>
      <c r="T77" s="136">
        <v>0</v>
      </c>
      <c r="U77" s="136"/>
      <c r="V77" s="136"/>
      <c r="W77" s="136"/>
      <c r="X77" s="136">
        <v>0</v>
      </c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1">
        <v>76</v>
      </c>
      <c r="AO77" s="5"/>
    </row>
    <row r="78" spans="1:41">
      <c r="A78" s="287"/>
      <c r="B78" s="289"/>
      <c r="C78" s="301"/>
      <c r="D78" s="302"/>
      <c r="E78" s="302"/>
      <c r="F78" s="303"/>
      <c r="G78" s="307" t="s">
        <v>132</v>
      </c>
      <c r="H78" s="307"/>
      <c r="I78" s="136">
        <f t="shared" si="1"/>
        <v>0</v>
      </c>
      <c r="J78" s="136">
        <f t="shared" si="2"/>
        <v>0</v>
      </c>
      <c r="K78" s="136"/>
      <c r="L78" s="136">
        <v>0</v>
      </c>
      <c r="M78" s="136"/>
      <c r="N78" s="136"/>
      <c r="O78" s="136"/>
      <c r="P78" s="136"/>
      <c r="Q78" s="136"/>
      <c r="R78" s="136"/>
      <c r="S78" s="136">
        <v>0</v>
      </c>
      <c r="T78" s="136">
        <v>0</v>
      </c>
      <c r="U78" s="136"/>
      <c r="V78" s="136"/>
      <c r="W78" s="136"/>
      <c r="X78" s="136">
        <v>0</v>
      </c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1">
        <v>77</v>
      </c>
      <c r="AO78" s="5"/>
    </row>
    <row r="79" spans="1:41" ht="18">
      <c r="A79" s="287"/>
      <c r="B79" s="290"/>
      <c r="C79" s="304"/>
      <c r="D79" s="305"/>
      <c r="E79" s="305"/>
      <c r="F79" s="306"/>
      <c r="G79" s="295" t="str">
        <f>C75</f>
        <v>MATERIAL NO LIBRARIO</v>
      </c>
      <c r="H79" s="295"/>
      <c r="I79" s="139">
        <f t="shared" si="1"/>
        <v>0</v>
      </c>
      <c r="J79" s="139">
        <f t="shared" si="2"/>
        <v>9130.77</v>
      </c>
      <c r="K79" s="139">
        <v>0</v>
      </c>
      <c r="L79" s="139">
        <v>0</v>
      </c>
      <c r="M79" s="139">
        <v>0</v>
      </c>
      <c r="N79" s="139">
        <v>0</v>
      </c>
      <c r="O79" s="139">
        <v>0</v>
      </c>
      <c r="P79" s="139">
        <v>0</v>
      </c>
      <c r="Q79" s="139">
        <v>1395.79</v>
      </c>
      <c r="R79" s="139">
        <v>0</v>
      </c>
      <c r="S79" s="139">
        <v>0</v>
      </c>
      <c r="T79" s="139">
        <v>1216</v>
      </c>
      <c r="U79" s="139">
        <v>32</v>
      </c>
      <c r="V79" s="139">
        <v>0</v>
      </c>
      <c r="W79" s="139">
        <v>0</v>
      </c>
      <c r="X79" s="139">
        <v>0</v>
      </c>
      <c r="Y79" s="139">
        <v>0</v>
      </c>
      <c r="Z79" s="139">
        <v>0</v>
      </c>
      <c r="AA79" s="139">
        <v>0</v>
      </c>
      <c r="AB79" s="139">
        <v>0</v>
      </c>
      <c r="AC79" s="139">
        <v>0</v>
      </c>
      <c r="AD79" s="139">
        <v>0</v>
      </c>
      <c r="AE79" s="139">
        <v>421.47</v>
      </c>
      <c r="AF79" s="139">
        <v>72.510000000000005</v>
      </c>
      <c r="AG79" s="139"/>
      <c r="AH79" s="139">
        <v>3993</v>
      </c>
      <c r="AI79" s="139">
        <v>0</v>
      </c>
      <c r="AJ79" s="139">
        <v>0</v>
      </c>
      <c r="AK79" s="139">
        <v>2000</v>
      </c>
      <c r="AL79" s="139"/>
      <c r="AM79" s="139"/>
      <c r="AN79" s="131">
        <v>78</v>
      </c>
      <c r="AO79" s="139">
        <f>SUM(AO75:AO78)</f>
        <v>0</v>
      </c>
    </row>
    <row r="80" spans="1:41">
      <c r="A80" s="287"/>
      <c r="B80" s="296" t="s">
        <v>137</v>
      </c>
      <c r="C80" s="298" t="s">
        <v>138</v>
      </c>
      <c r="D80" s="299"/>
      <c r="E80" s="299"/>
      <c r="F80" s="300"/>
      <c r="G80" s="307" t="s">
        <v>128</v>
      </c>
      <c r="H80" s="307"/>
      <c r="I80" s="147">
        <f t="shared" si="1"/>
        <v>0</v>
      </c>
      <c r="J80" s="136">
        <f t="shared" si="2"/>
        <v>5678.5500000000011</v>
      </c>
      <c r="K80" s="147"/>
      <c r="L80" s="147">
        <v>0</v>
      </c>
      <c r="M80" s="147"/>
      <c r="N80" s="147"/>
      <c r="O80" s="147">
        <v>572</v>
      </c>
      <c r="P80" s="147"/>
      <c r="Q80" s="147"/>
      <c r="R80" s="147"/>
      <c r="S80" s="147">
        <v>0</v>
      </c>
      <c r="T80" s="147">
        <v>120</v>
      </c>
      <c r="U80" s="147"/>
      <c r="V80" s="147"/>
      <c r="W80" s="147"/>
      <c r="X80" s="147">
        <v>2300</v>
      </c>
      <c r="Y80" s="147">
        <v>587</v>
      </c>
      <c r="Z80" s="147">
        <v>936.94</v>
      </c>
      <c r="AA80" s="147"/>
      <c r="AB80" s="147"/>
      <c r="AC80" s="147"/>
      <c r="AD80" s="147">
        <v>185.13</v>
      </c>
      <c r="AE80" s="147"/>
      <c r="AF80" s="147">
        <v>493.48</v>
      </c>
      <c r="AG80" s="147"/>
      <c r="AH80" s="147"/>
      <c r="AI80" s="147">
        <v>0</v>
      </c>
      <c r="AJ80" s="147">
        <v>484</v>
      </c>
      <c r="AK80" s="147"/>
      <c r="AL80" s="147"/>
      <c r="AM80" s="136"/>
      <c r="AN80" s="131">
        <v>79</v>
      </c>
      <c r="AO80" s="5"/>
    </row>
    <row r="81" spans="1:41" ht="22.5">
      <c r="A81" s="287"/>
      <c r="B81" s="289"/>
      <c r="C81" s="301"/>
      <c r="D81" s="302"/>
      <c r="E81" s="302"/>
      <c r="F81" s="303"/>
      <c r="G81" s="293" t="s">
        <v>129</v>
      </c>
      <c r="H81" s="190" t="s">
        <v>130</v>
      </c>
      <c r="I81" s="136">
        <f t="shared" ref="I81:I144" si="3">HLOOKUP($AO$1,$J$2:$AM$245,$AN81,FALSE)</f>
        <v>0</v>
      </c>
      <c r="J81" s="136">
        <f t="shared" si="2"/>
        <v>0</v>
      </c>
      <c r="K81" s="136"/>
      <c r="L81" s="136">
        <v>0</v>
      </c>
      <c r="M81" s="136"/>
      <c r="N81" s="136"/>
      <c r="O81" s="136"/>
      <c r="P81" s="136"/>
      <c r="Q81" s="136"/>
      <c r="R81" s="136"/>
      <c r="S81" s="136">
        <v>0</v>
      </c>
      <c r="T81" s="136">
        <v>0</v>
      </c>
      <c r="U81" s="136"/>
      <c r="V81" s="136"/>
      <c r="W81" s="136"/>
      <c r="X81" s="136">
        <v>0</v>
      </c>
      <c r="Y81" s="136"/>
      <c r="Z81" s="136">
        <v>0</v>
      </c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1">
        <v>80</v>
      </c>
      <c r="AO81" s="5"/>
    </row>
    <row r="82" spans="1:41" ht="22.5">
      <c r="A82" s="287"/>
      <c r="B82" s="289"/>
      <c r="C82" s="301"/>
      <c r="D82" s="302"/>
      <c r="E82" s="302"/>
      <c r="F82" s="303"/>
      <c r="G82" s="293"/>
      <c r="H82" s="190" t="s">
        <v>131</v>
      </c>
      <c r="I82" s="136">
        <f t="shared" si="3"/>
        <v>0</v>
      </c>
      <c r="J82" s="136">
        <f t="shared" ref="J82:J145" si="4">SUM(K82:AM82)</f>
        <v>0</v>
      </c>
      <c r="K82" s="136"/>
      <c r="L82" s="136">
        <v>0</v>
      </c>
      <c r="M82" s="136"/>
      <c r="N82" s="136"/>
      <c r="O82" s="136"/>
      <c r="P82" s="136"/>
      <c r="Q82" s="136"/>
      <c r="R82" s="136"/>
      <c r="S82" s="136">
        <v>0</v>
      </c>
      <c r="T82" s="136">
        <v>0</v>
      </c>
      <c r="U82" s="136"/>
      <c r="V82" s="136"/>
      <c r="W82" s="136"/>
      <c r="X82" s="136">
        <v>0</v>
      </c>
      <c r="Y82" s="136"/>
      <c r="Z82" s="136">
        <v>0</v>
      </c>
      <c r="AA82" s="136"/>
      <c r="AB82" s="136"/>
      <c r="AC82" s="136"/>
      <c r="AD82" s="136"/>
      <c r="AE82" s="136"/>
      <c r="AF82" s="136"/>
      <c r="AG82" s="136">
        <v>0</v>
      </c>
      <c r="AH82" s="136"/>
      <c r="AI82" s="136"/>
      <c r="AJ82" s="136"/>
      <c r="AK82" s="136"/>
      <c r="AL82" s="136"/>
      <c r="AM82" s="136"/>
      <c r="AN82" s="131">
        <v>81</v>
      </c>
      <c r="AO82" s="5"/>
    </row>
    <row r="83" spans="1:41">
      <c r="A83" s="287"/>
      <c r="B83" s="289"/>
      <c r="C83" s="301"/>
      <c r="D83" s="302"/>
      <c r="E83" s="302"/>
      <c r="F83" s="303"/>
      <c r="G83" s="307" t="s">
        <v>132</v>
      </c>
      <c r="H83" s="307"/>
      <c r="I83" s="136">
        <f t="shared" si="3"/>
        <v>0</v>
      </c>
      <c r="J83" s="136">
        <f t="shared" si="4"/>
        <v>0</v>
      </c>
      <c r="K83" s="136"/>
      <c r="L83" s="136">
        <v>0</v>
      </c>
      <c r="M83" s="136"/>
      <c r="N83" s="136"/>
      <c r="O83" s="136"/>
      <c r="P83" s="136"/>
      <c r="Q83" s="136"/>
      <c r="R83" s="136"/>
      <c r="S83" s="136">
        <v>0</v>
      </c>
      <c r="T83" s="136">
        <v>0</v>
      </c>
      <c r="U83" s="136"/>
      <c r="V83" s="136"/>
      <c r="W83" s="136"/>
      <c r="X83" s="136">
        <v>0</v>
      </c>
      <c r="Y83" s="136"/>
      <c r="Z83" s="136">
        <v>0</v>
      </c>
      <c r="AA83" s="136"/>
      <c r="AB83" s="136"/>
      <c r="AC83" s="136"/>
      <c r="AD83" s="136"/>
      <c r="AE83" s="136"/>
      <c r="AF83" s="136"/>
      <c r="AG83" s="136">
        <v>0</v>
      </c>
      <c r="AH83" s="136"/>
      <c r="AI83" s="136">
        <v>0</v>
      </c>
      <c r="AJ83" s="136"/>
      <c r="AK83" s="136"/>
      <c r="AL83" s="136"/>
      <c r="AM83" s="136"/>
      <c r="AN83" s="131">
        <v>82</v>
      </c>
      <c r="AO83" s="5"/>
    </row>
    <row r="84" spans="1:41" ht="18">
      <c r="A84" s="287"/>
      <c r="B84" s="290"/>
      <c r="C84" s="304"/>
      <c r="D84" s="305"/>
      <c r="E84" s="305"/>
      <c r="F84" s="306"/>
      <c r="G84" s="308" t="str">
        <f>C80</f>
        <v>ENCUADERNACIÓN RESTAURACIÓN</v>
      </c>
      <c r="H84" s="308"/>
      <c r="I84" s="139">
        <f t="shared" si="3"/>
        <v>0</v>
      </c>
      <c r="J84" s="137">
        <f t="shared" si="4"/>
        <v>5678.5500000000011</v>
      </c>
      <c r="K84" s="139">
        <v>0</v>
      </c>
      <c r="L84" s="139">
        <v>0</v>
      </c>
      <c r="M84" s="139">
        <v>0</v>
      </c>
      <c r="N84" s="139">
        <v>0</v>
      </c>
      <c r="O84" s="139">
        <v>572</v>
      </c>
      <c r="P84" s="139">
        <v>0</v>
      </c>
      <c r="Q84" s="139">
        <v>0</v>
      </c>
      <c r="R84" s="139">
        <v>0</v>
      </c>
      <c r="S84" s="139">
        <v>0</v>
      </c>
      <c r="T84" s="139">
        <v>120</v>
      </c>
      <c r="U84" s="139">
        <v>0</v>
      </c>
      <c r="V84" s="139">
        <v>0</v>
      </c>
      <c r="W84" s="139">
        <v>0</v>
      </c>
      <c r="X84" s="139">
        <v>2300</v>
      </c>
      <c r="Y84" s="139">
        <v>587</v>
      </c>
      <c r="Z84" s="139">
        <v>936.94</v>
      </c>
      <c r="AA84" s="139">
        <v>0</v>
      </c>
      <c r="AB84" s="139">
        <v>0</v>
      </c>
      <c r="AC84" s="139">
        <v>0</v>
      </c>
      <c r="AD84" s="139">
        <v>185.13</v>
      </c>
      <c r="AE84" s="139">
        <v>0</v>
      </c>
      <c r="AF84" s="139">
        <v>493.48</v>
      </c>
      <c r="AG84" s="139">
        <v>0</v>
      </c>
      <c r="AH84" s="139">
        <v>0</v>
      </c>
      <c r="AI84" s="139">
        <v>0</v>
      </c>
      <c r="AJ84" s="139">
        <v>484</v>
      </c>
      <c r="AK84" s="139">
        <v>0</v>
      </c>
      <c r="AL84" s="139"/>
      <c r="AM84" s="137"/>
      <c r="AN84" s="131">
        <v>83</v>
      </c>
      <c r="AO84" s="137">
        <f>SUM(AO80:AO83)</f>
        <v>0</v>
      </c>
    </row>
    <row r="85" spans="1:41" ht="20.25">
      <c r="A85" s="287"/>
      <c r="B85" s="191" t="s">
        <v>139</v>
      </c>
      <c r="C85" s="235" t="s">
        <v>98</v>
      </c>
      <c r="D85" s="235"/>
      <c r="E85" s="235"/>
      <c r="F85" s="235"/>
      <c r="G85" s="235"/>
      <c r="H85" s="235"/>
      <c r="I85" s="149">
        <f t="shared" si="3"/>
        <v>2509.0399999999995</v>
      </c>
      <c r="J85" s="148">
        <f t="shared" si="4"/>
        <v>75875.28</v>
      </c>
      <c r="K85" s="149"/>
      <c r="L85" s="149">
        <v>2509.0399999999995</v>
      </c>
      <c r="M85" s="149"/>
      <c r="N85" s="149">
        <v>1393</v>
      </c>
      <c r="O85" s="149">
        <v>242</v>
      </c>
      <c r="P85" s="149"/>
      <c r="Q85" s="149">
        <v>1441.28</v>
      </c>
      <c r="R85" s="149">
        <v>251</v>
      </c>
      <c r="S85" s="149">
        <v>545</v>
      </c>
      <c r="T85" s="149">
        <v>0</v>
      </c>
      <c r="U85" s="149"/>
      <c r="V85" s="149">
        <v>263</v>
      </c>
      <c r="W85" s="149">
        <v>2697.21</v>
      </c>
      <c r="X85" s="149">
        <v>3500</v>
      </c>
      <c r="Y85" s="149">
        <v>0</v>
      </c>
      <c r="Z85" s="149">
        <v>14533.07</v>
      </c>
      <c r="AA85" s="149">
        <v>7395</v>
      </c>
      <c r="AB85" s="149">
        <v>26594.23</v>
      </c>
      <c r="AC85" s="149"/>
      <c r="AD85" s="149">
        <v>5429.27</v>
      </c>
      <c r="AE85" s="149"/>
      <c r="AF85" s="149">
        <v>4299.79</v>
      </c>
      <c r="AG85" s="149">
        <v>0</v>
      </c>
      <c r="AH85" s="149"/>
      <c r="AI85" s="149">
        <v>1954</v>
      </c>
      <c r="AJ85" s="149">
        <v>2828.39</v>
      </c>
      <c r="AK85" s="149"/>
      <c r="AL85" s="149"/>
      <c r="AM85" s="148"/>
      <c r="AN85" s="131">
        <v>84</v>
      </c>
      <c r="AO85" s="5"/>
    </row>
    <row r="86" spans="1:41" ht="20.25">
      <c r="A86" s="287"/>
      <c r="B86" s="191" t="s">
        <v>140</v>
      </c>
      <c r="C86" s="235" t="s">
        <v>141</v>
      </c>
      <c r="D86" s="235"/>
      <c r="E86" s="235"/>
      <c r="F86" s="235"/>
      <c r="G86" s="235" t="s">
        <v>128</v>
      </c>
      <c r="H86" s="235"/>
      <c r="I86" s="149">
        <f t="shared" si="3"/>
        <v>2882.25</v>
      </c>
      <c r="J86" s="148">
        <f t="shared" si="4"/>
        <v>49549.919999999998</v>
      </c>
      <c r="K86" s="149">
        <v>2257</v>
      </c>
      <c r="L86" s="149">
        <v>2882.25</v>
      </c>
      <c r="M86" s="149">
        <v>14</v>
      </c>
      <c r="N86" s="149">
        <v>4392</v>
      </c>
      <c r="O86" s="149">
        <v>990.73</v>
      </c>
      <c r="P86" s="149">
        <v>251.51</v>
      </c>
      <c r="Q86" s="149">
        <v>4938.42</v>
      </c>
      <c r="R86" s="149">
        <v>768</v>
      </c>
      <c r="S86" s="149">
        <v>2248.31</v>
      </c>
      <c r="T86" s="149">
        <v>1217</v>
      </c>
      <c r="U86" s="149">
        <v>2254</v>
      </c>
      <c r="V86" s="149"/>
      <c r="W86" s="149">
        <v>713.25</v>
      </c>
      <c r="X86" s="149">
        <v>6300</v>
      </c>
      <c r="Y86" s="149">
        <v>2036</v>
      </c>
      <c r="Z86" s="149">
        <v>5418.72</v>
      </c>
      <c r="AA86" s="149">
        <v>3725</v>
      </c>
      <c r="AB86" s="149"/>
      <c r="AC86" s="149"/>
      <c r="AD86" s="149">
        <v>5130</v>
      </c>
      <c r="AE86" s="149">
        <v>137.81</v>
      </c>
      <c r="AF86" s="149"/>
      <c r="AG86" s="149">
        <v>0</v>
      </c>
      <c r="AH86" s="149"/>
      <c r="AI86" s="149">
        <v>1645</v>
      </c>
      <c r="AJ86" s="149">
        <v>2230.92</v>
      </c>
      <c r="AK86" s="149"/>
      <c r="AL86" s="149"/>
      <c r="AM86" s="148"/>
      <c r="AN86" s="131">
        <v>85</v>
      </c>
      <c r="AO86" s="5"/>
    </row>
    <row r="87" spans="1:41" ht="20.25">
      <c r="A87" s="287"/>
      <c r="B87" s="191" t="s">
        <v>142</v>
      </c>
      <c r="C87" s="235" t="s">
        <v>143</v>
      </c>
      <c r="D87" s="235"/>
      <c r="E87" s="235"/>
      <c r="F87" s="235"/>
      <c r="G87" s="235" t="s">
        <v>128</v>
      </c>
      <c r="H87" s="235"/>
      <c r="I87" s="149">
        <f t="shared" si="3"/>
        <v>965.98</v>
      </c>
      <c r="J87" s="148">
        <f t="shared" si="4"/>
        <v>39022.270000000004</v>
      </c>
      <c r="K87" s="149"/>
      <c r="L87" s="149">
        <v>965.98</v>
      </c>
      <c r="M87" s="149"/>
      <c r="N87" s="149"/>
      <c r="O87" s="149"/>
      <c r="P87" s="149">
        <v>2556.13</v>
      </c>
      <c r="Q87" s="149">
        <v>4068.38</v>
      </c>
      <c r="R87" s="149">
        <v>3066</v>
      </c>
      <c r="S87" s="149">
        <v>0</v>
      </c>
      <c r="T87" s="149">
        <v>0</v>
      </c>
      <c r="U87" s="149"/>
      <c r="V87" s="149"/>
      <c r="W87" s="149">
        <v>1090.4000000000001</v>
      </c>
      <c r="X87" s="149">
        <v>500</v>
      </c>
      <c r="Y87" s="149">
        <v>3011</v>
      </c>
      <c r="Z87" s="149">
        <v>4659.59</v>
      </c>
      <c r="AA87" s="149"/>
      <c r="AB87" s="149"/>
      <c r="AC87" s="149">
        <v>1955</v>
      </c>
      <c r="AD87" s="149">
        <v>223</v>
      </c>
      <c r="AE87" s="149"/>
      <c r="AF87" s="149"/>
      <c r="AG87" s="149">
        <v>0</v>
      </c>
      <c r="AH87" s="149"/>
      <c r="AI87" s="149">
        <v>0</v>
      </c>
      <c r="AJ87" s="149">
        <v>16926.79</v>
      </c>
      <c r="AK87" s="149"/>
      <c r="AL87" s="149"/>
      <c r="AM87" s="148"/>
      <c r="AN87" s="131">
        <v>86</v>
      </c>
      <c r="AO87" s="5"/>
    </row>
    <row r="88" spans="1:41">
      <c r="A88" s="287"/>
      <c r="B88" s="310" t="s">
        <v>144</v>
      </c>
      <c r="C88" s="313" t="s">
        <v>145</v>
      </c>
      <c r="D88" s="315" t="s">
        <v>146</v>
      </c>
      <c r="E88" s="317" t="s">
        <v>147</v>
      </c>
      <c r="F88" s="317"/>
      <c r="G88" s="292" t="s">
        <v>128</v>
      </c>
      <c r="H88" s="292"/>
      <c r="I88" s="136">
        <f t="shared" si="3"/>
        <v>0</v>
      </c>
      <c r="J88" s="136">
        <f t="shared" si="4"/>
        <v>15769</v>
      </c>
      <c r="K88" s="136"/>
      <c r="L88" s="136">
        <v>0</v>
      </c>
      <c r="M88" s="136"/>
      <c r="N88" s="136">
        <v>15769</v>
      </c>
      <c r="O88" s="136"/>
      <c r="P88" s="136"/>
      <c r="Q88" s="136"/>
      <c r="R88" s="136"/>
      <c r="S88" s="136">
        <v>0</v>
      </c>
      <c r="T88" s="136">
        <v>0</v>
      </c>
      <c r="U88" s="136">
        <v>0</v>
      </c>
      <c r="V88" s="136"/>
      <c r="W88" s="136"/>
      <c r="X88" s="136"/>
      <c r="Y88" s="136"/>
      <c r="Z88" s="136"/>
      <c r="AA88" s="136"/>
      <c r="AB88" s="136"/>
      <c r="AC88" s="136"/>
      <c r="AD88" s="136"/>
      <c r="AE88" s="136">
        <v>0</v>
      </c>
      <c r="AF88" s="136"/>
      <c r="AG88" s="136">
        <v>0</v>
      </c>
      <c r="AH88" s="136"/>
      <c r="AI88" s="136"/>
      <c r="AJ88" s="136"/>
      <c r="AK88" s="136"/>
      <c r="AL88" s="136"/>
      <c r="AM88" s="136"/>
      <c r="AN88" s="131">
        <v>87</v>
      </c>
      <c r="AO88" s="5"/>
    </row>
    <row r="89" spans="1:41" ht="22.5">
      <c r="A89" s="287"/>
      <c r="B89" s="311"/>
      <c r="C89" s="313"/>
      <c r="D89" s="316"/>
      <c r="E89" s="318"/>
      <c r="F89" s="318"/>
      <c r="G89" s="293" t="s">
        <v>129</v>
      </c>
      <c r="H89" s="190" t="s">
        <v>130</v>
      </c>
      <c r="I89" s="136">
        <f t="shared" si="3"/>
        <v>0</v>
      </c>
      <c r="J89" s="136">
        <f t="shared" si="4"/>
        <v>0</v>
      </c>
      <c r="K89" s="136"/>
      <c r="L89" s="136">
        <v>0</v>
      </c>
      <c r="M89" s="136"/>
      <c r="N89" s="136"/>
      <c r="O89" s="136"/>
      <c r="P89" s="136"/>
      <c r="Q89" s="136"/>
      <c r="R89" s="136"/>
      <c r="S89" s="136">
        <v>0</v>
      </c>
      <c r="T89" s="136">
        <v>0</v>
      </c>
      <c r="U89" s="136">
        <v>0</v>
      </c>
      <c r="V89" s="136"/>
      <c r="W89" s="136"/>
      <c r="X89" s="136"/>
      <c r="Y89" s="136"/>
      <c r="Z89" s="136"/>
      <c r="AA89" s="136"/>
      <c r="AB89" s="136"/>
      <c r="AC89" s="136"/>
      <c r="AD89" s="136"/>
      <c r="AE89" s="136">
        <v>0</v>
      </c>
      <c r="AF89" s="136"/>
      <c r="AG89" s="136">
        <v>0</v>
      </c>
      <c r="AH89" s="136"/>
      <c r="AI89" s="136"/>
      <c r="AJ89" s="136"/>
      <c r="AK89" s="136"/>
      <c r="AL89" s="136"/>
      <c r="AM89" s="136"/>
      <c r="AN89" s="131">
        <v>88</v>
      </c>
      <c r="AO89" s="5"/>
    </row>
    <row r="90" spans="1:41" ht="22.5">
      <c r="A90" s="287"/>
      <c r="B90" s="311"/>
      <c r="C90" s="313"/>
      <c r="D90" s="316"/>
      <c r="E90" s="318"/>
      <c r="F90" s="318"/>
      <c r="G90" s="293"/>
      <c r="H90" s="190" t="s">
        <v>131</v>
      </c>
      <c r="I90" s="136">
        <f t="shared" si="3"/>
        <v>0</v>
      </c>
      <c r="J90" s="136">
        <f t="shared" si="4"/>
        <v>0</v>
      </c>
      <c r="K90" s="136"/>
      <c r="L90" s="136">
        <v>0</v>
      </c>
      <c r="M90" s="136"/>
      <c r="N90" s="136"/>
      <c r="O90" s="136"/>
      <c r="P90" s="136"/>
      <c r="Q90" s="136"/>
      <c r="R90" s="136"/>
      <c r="S90" s="136">
        <v>0</v>
      </c>
      <c r="T90" s="136">
        <v>0</v>
      </c>
      <c r="U90" s="136">
        <v>0</v>
      </c>
      <c r="V90" s="136"/>
      <c r="W90" s="136"/>
      <c r="X90" s="136"/>
      <c r="Y90" s="136"/>
      <c r="Z90" s="136"/>
      <c r="AA90" s="136"/>
      <c r="AB90" s="136"/>
      <c r="AC90" s="136"/>
      <c r="AD90" s="136"/>
      <c r="AE90" s="136">
        <v>0</v>
      </c>
      <c r="AF90" s="136"/>
      <c r="AG90" s="136">
        <v>0</v>
      </c>
      <c r="AH90" s="136"/>
      <c r="AI90" s="136"/>
      <c r="AJ90" s="136"/>
      <c r="AK90" s="136"/>
      <c r="AL90" s="136"/>
      <c r="AM90" s="136"/>
      <c r="AN90" s="131">
        <v>89</v>
      </c>
      <c r="AO90" s="5"/>
    </row>
    <row r="91" spans="1:41">
      <c r="A91" s="287"/>
      <c r="B91" s="311"/>
      <c r="C91" s="313"/>
      <c r="D91" s="316"/>
      <c r="E91" s="318"/>
      <c r="F91" s="318"/>
      <c r="G91" s="307" t="s">
        <v>132</v>
      </c>
      <c r="H91" s="307"/>
      <c r="I91" s="136">
        <f t="shared" si="3"/>
        <v>0</v>
      </c>
      <c r="J91" s="136">
        <f t="shared" si="4"/>
        <v>0</v>
      </c>
      <c r="K91" s="136"/>
      <c r="L91" s="136">
        <v>0</v>
      </c>
      <c r="M91" s="136"/>
      <c r="N91" s="136"/>
      <c r="O91" s="136"/>
      <c r="P91" s="136"/>
      <c r="Q91" s="136"/>
      <c r="R91" s="136"/>
      <c r="S91" s="136">
        <v>0</v>
      </c>
      <c r="T91" s="136">
        <v>0</v>
      </c>
      <c r="U91" s="136">
        <v>0</v>
      </c>
      <c r="V91" s="136"/>
      <c r="W91" s="136"/>
      <c r="X91" s="136"/>
      <c r="Y91" s="136"/>
      <c r="Z91" s="136"/>
      <c r="AA91" s="136"/>
      <c r="AB91" s="136"/>
      <c r="AC91" s="136"/>
      <c r="AD91" s="136"/>
      <c r="AE91" s="136">
        <v>0</v>
      </c>
      <c r="AF91" s="136"/>
      <c r="AG91" s="136">
        <v>0</v>
      </c>
      <c r="AH91" s="136"/>
      <c r="AI91" s="136"/>
      <c r="AJ91" s="136"/>
      <c r="AK91" s="136"/>
      <c r="AL91" s="136"/>
      <c r="AM91" s="136"/>
      <c r="AN91" s="131">
        <v>90</v>
      </c>
      <c r="AO91" s="5"/>
    </row>
    <row r="92" spans="1:41" ht="18">
      <c r="A92" s="287"/>
      <c r="B92" s="311"/>
      <c r="C92" s="313"/>
      <c r="D92" s="316"/>
      <c r="E92" s="318"/>
      <c r="F92" s="318"/>
      <c r="G92" s="308" t="s">
        <v>147</v>
      </c>
      <c r="H92" s="308"/>
      <c r="I92" s="137">
        <f t="shared" si="3"/>
        <v>0</v>
      </c>
      <c r="J92" s="137">
        <f t="shared" si="4"/>
        <v>15769</v>
      </c>
      <c r="K92" s="137">
        <v>0</v>
      </c>
      <c r="L92" s="137">
        <v>0</v>
      </c>
      <c r="M92" s="137">
        <v>0</v>
      </c>
      <c r="N92" s="137">
        <v>15769</v>
      </c>
      <c r="O92" s="137">
        <v>0</v>
      </c>
      <c r="P92" s="137">
        <v>0</v>
      </c>
      <c r="Q92" s="137">
        <v>0</v>
      </c>
      <c r="R92" s="137">
        <v>0</v>
      </c>
      <c r="S92" s="137">
        <v>0</v>
      </c>
      <c r="T92" s="137">
        <v>0</v>
      </c>
      <c r="U92" s="137">
        <v>0</v>
      </c>
      <c r="V92" s="137">
        <v>0</v>
      </c>
      <c r="W92" s="137">
        <v>0</v>
      </c>
      <c r="X92" s="137">
        <v>0</v>
      </c>
      <c r="Y92" s="137">
        <v>0</v>
      </c>
      <c r="Z92" s="137">
        <v>0</v>
      </c>
      <c r="AA92" s="137">
        <v>0</v>
      </c>
      <c r="AB92" s="137">
        <v>0</v>
      </c>
      <c r="AC92" s="137">
        <v>0</v>
      </c>
      <c r="AD92" s="137">
        <v>0</v>
      </c>
      <c r="AE92" s="137">
        <v>0</v>
      </c>
      <c r="AF92" s="137">
        <v>0</v>
      </c>
      <c r="AG92" s="137">
        <v>0</v>
      </c>
      <c r="AH92" s="137">
        <v>0</v>
      </c>
      <c r="AI92" s="137">
        <v>0</v>
      </c>
      <c r="AJ92" s="137">
        <v>0</v>
      </c>
      <c r="AK92" s="137">
        <v>0</v>
      </c>
      <c r="AL92" s="137"/>
      <c r="AM92" s="137"/>
      <c r="AN92" s="131">
        <v>91</v>
      </c>
      <c r="AO92" s="137">
        <f>SUM(AO88:AO91)</f>
        <v>0</v>
      </c>
    </row>
    <row r="93" spans="1:41">
      <c r="A93" s="287"/>
      <c r="B93" s="311"/>
      <c r="C93" s="313"/>
      <c r="D93" s="316" t="s">
        <v>148</v>
      </c>
      <c r="E93" s="318" t="s">
        <v>149</v>
      </c>
      <c r="F93" s="318"/>
      <c r="G93" s="307" t="s">
        <v>128</v>
      </c>
      <c r="H93" s="307"/>
      <c r="I93" s="136">
        <f t="shared" si="3"/>
        <v>0</v>
      </c>
      <c r="J93" s="136">
        <f t="shared" si="4"/>
        <v>500229.49</v>
      </c>
      <c r="K93" s="136"/>
      <c r="L93" s="136">
        <v>0</v>
      </c>
      <c r="M93" s="136"/>
      <c r="N93" s="136">
        <v>23164</v>
      </c>
      <c r="O93" s="136"/>
      <c r="P93" s="136"/>
      <c r="Q93" s="136">
        <v>31504.99</v>
      </c>
      <c r="R93" s="136"/>
      <c r="S93" s="136">
        <v>800</v>
      </c>
      <c r="T93" s="136">
        <v>0</v>
      </c>
      <c r="U93" s="136">
        <v>8329.7000000000007</v>
      </c>
      <c r="V93" s="136"/>
      <c r="W93" s="136"/>
      <c r="X93" s="136">
        <v>3000</v>
      </c>
      <c r="Y93" s="136">
        <v>4830</v>
      </c>
      <c r="Z93" s="136">
        <v>3500</v>
      </c>
      <c r="AA93" s="136"/>
      <c r="AB93" s="136">
        <v>580.79999999999995</v>
      </c>
      <c r="AC93" s="136"/>
      <c r="AD93" s="136"/>
      <c r="AE93" s="136">
        <v>0</v>
      </c>
      <c r="AF93" s="136">
        <v>18828</v>
      </c>
      <c r="AG93" s="136">
        <v>0</v>
      </c>
      <c r="AH93" s="136"/>
      <c r="AI93" s="136"/>
      <c r="AJ93" s="136"/>
      <c r="AK93" s="136"/>
      <c r="AL93" s="136"/>
      <c r="AM93" s="136">
        <v>405692</v>
      </c>
      <c r="AN93" s="131">
        <v>92</v>
      </c>
      <c r="AO93" s="5"/>
    </row>
    <row r="94" spans="1:41" ht="22.5">
      <c r="A94" s="287"/>
      <c r="B94" s="311"/>
      <c r="C94" s="313"/>
      <c r="D94" s="316"/>
      <c r="E94" s="318"/>
      <c r="F94" s="318"/>
      <c r="G94" s="293" t="s">
        <v>129</v>
      </c>
      <c r="H94" s="190" t="s">
        <v>130</v>
      </c>
      <c r="I94" s="136">
        <f t="shared" si="3"/>
        <v>0</v>
      </c>
      <c r="J94" s="136">
        <f t="shared" si="4"/>
        <v>34836.060000000005</v>
      </c>
      <c r="K94" s="136"/>
      <c r="L94" s="136">
        <v>0</v>
      </c>
      <c r="M94" s="136"/>
      <c r="N94" s="136"/>
      <c r="O94" s="136"/>
      <c r="P94" s="136"/>
      <c r="Q94" s="136"/>
      <c r="R94" s="136"/>
      <c r="S94" s="136">
        <v>0</v>
      </c>
      <c r="T94" s="136">
        <v>0</v>
      </c>
      <c r="U94" s="136">
        <v>33318.800000000003</v>
      </c>
      <c r="V94" s="136"/>
      <c r="W94" s="136"/>
      <c r="X94" s="136">
        <v>0</v>
      </c>
      <c r="Y94" s="136"/>
      <c r="Z94" s="136">
        <v>0</v>
      </c>
      <c r="AA94" s="136"/>
      <c r="AB94" s="136"/>
      <c r="AC94" s="136"/>
      <c r="AD94" s="136"/>
      <c r="AE94" s="136">
        <v>0</v>
      </c>
      <c r="AF94" s="136"/>
      <c r="AG94" s="136">
        <v>0</v>
      </c>
      <c r="AH94" s="136"/>
      <c r="AI94" s="136">
        <v>1517.26</v>
      </c>
      <c r="AJ94" s="136"/>
      <c r="AK94" s="136"/>
      <c r="AL94" s="136"/>
      <c r="AM94" s="136"/>
      <c r="AN94" s="131">
        <v>93</v>
      </c>
      <c r="AO94" s="5"/>
    </row>
    <row r="95" spans="1:41" ht="22.5">
      <c r="A95" s="287"/>
      <c r="B95" s="311"/>
      <c r="C95" s="313"/>
      <c r="D95" s="316"/>
      <c r="E95" s="318"/>
      <c r="F95" s="318"/>
      <c r="G95" s="293"/>
      <c r="H95" s="190" t="s">
        <v>131</v>
      </c>
      <c r="I95" s="136">
        <f t="shared" si="3"/>
        <v>0</v>
      </c>
      <c r="J95" s="136">
        <f t="shared" si="4"/>
        <v>1490.12</v>
      </c>
      <c r="K95" s="136"/>
      <c r="L95" s="136">
        <v>0</v>
      </c>
      <c r="M95" s="136"/>
      <c r="N95" s="136"/>
      <c r="O95" s="136"/>
      <c r="P95" s="136"/>
      <c r="Q95" s="136"/>
      <c r="R95" s="136"/>
      <c r="S95" s="136">
        <v>0</v>
      </c>
      <c r="T95" s="136">
        <v>0</v>
      </c>
      <c r="U95" s="136"/>
      <c r="V95" s="136"/>
      <c r="W95" s="136">
        <v>1490.12</v>
      </c>
      <c r="X95" s="136">
        <v>0</v>
      </c>
      <c r="Y95" s="136"/>
      <c r="Z95" s="136">
        <v>0</v>
      </c>
      <c r="AA95" s="136"/>
      <c r="AB95" s="136"/>
      <c r="AC95" s="136"/>
      <c r="AD95" s="136"/>
      <c r="AE95" s="136">
        <v>0</v>
      </c>
      <c r="AF95" s="136"/>
      <c r="AG95" s="136">
        <v>0</v>
      </c>
      <c r="AH95" s="136"/>
      <c r="AI95" s="136"/>
      <c r="AJ95" s="136"/>
      <c r="AK95" s="136"/>
      <c r="AL95" s="136"/>
      <c r="AM95" s="136"/>
      <c r="AN95" s="131">
        <v>94</v>
      </c>
      <c r="AO95" s="5"/>
    </row>
    <row r="96" spans="1:41">
      <c r="A96" s="287"/>
      <c r="B96" s="311"/>
      <c r="C96" s="313"/>
      <c r="D96" s="316"/>
      <c r="E96" s="318"/>
      <c r="F96" s="318"/>
      <c r="G96" s="307" t="s">
        <v>132</v>
      </c>
      <c r="H96" s="307"/>
      <c r="I96" s="136">
        <f t="shared" si="3"/>
        <v>0</v>
      </c>
      <c r="J96" s="136">
        <f t="shared" si="4"/>
        <v>0</v>
      </c>
      <c r="K96" s="136"/>
      <c r="L96" s="136">
        <v>0</v>
      </c>
      <c r="M96" s="136"/>
      <c r="N96" s="136"/>
      <c r="O96" s="136"/>
      <c r="P96" s="136"/>
      <c r="Q96" s="136"/>
      <c r="R96" s="136"/>
      <c r="S96" s="136">
        <v>0</v>
      </c>
      <c r="T96" s="136">
        <v>0</v>
      </c>
      <c r="U96" s="136"/>
      <c r="V96" s="136"/>
      <c r="W96" s="136"/>
      <c r="X96" s="136">
        <v>0</v>
      </c>
      <c r="Y96" s="136"/>
      <c r="Z96" s="136">
        <v>0</v>
      </c>
      <c r="AA96" s="136"/>
      <c r="AB96" s="136"/>
      <c r="AC96" s="136"/>
      <c r="AD96" s="136"/>
      <c r="AE96" s="136">
        <v>0</v>
      </c>
      <c r="AF96" s="136"/>
      <c r="AG96" s="136">
        <v>0</v>
      </c>
      <c r="AH96" s="136"/>
      <c r="AI96" s="136"/>
      <c r="AJ96" s="136"/>
      <c r="AK96" s="136"/>
      <c r="AL96" s="136"/>
      <c r="AM96" s="136"/>
      <c r="AN96" s="131">
        <v>95</v>
      </c>
      <c r="AO96" s="5"/>
    </row>
    <row r="97" spans="1:41" ht="18">
      <c r="A97" s="287"/>
      <c r="B97" s="311"/>
      <c r="C97" s="313"/>
      <c r="D97" s="316"/>
      <c r="E97" s="318"/>
      <c r="F97" s="318"/>
      <c r="G97" s="295" t="str">
        <f>E93</f>
        <v xml:space="preserve"> BASES DE  DATOS EN LÍNEA</v>
      </c>
      <c r="H97" s="295"/>
      <c r="I97" s="139">
        <f t="shared" si="3"/>
        <v>0</v>
      </c>
      <c r="J97" s="139">
        <f t="shared" si="4"/>
        <v>535974.87</v>
      </c>
      <c r="K97" s="139">
        <v>0</v>
      </c>
      <c r="L97" s="139">
        <v>0</v>
      </c>
      <c r="M97" s="139">
        <v>0</v>
      </c>
      <c r="N97" s="139">
        <v>23164</v>
      </c>
      <c r="O97" s="139">
        <v>0</v>
      </c>
      <c r="P97" s="139">
        <v>0</v>
      </c>
      <c r="Q97" s="139">
        <v>31504.99</v>
      </c>
      <c r="R97" s="139">
        <v>0</v>
      </c>
      <c r="S97" s="139">
        <v>800</v>
      </c>
      <c r="T97" s="139">
        <v>0</v>
      </c>
      <c r="U97" s="139">
        <v>41648.5</v>
      </c>
      <c r="V97" s="139">
        <v>0</v>
      </c>
      <c r="W97" s="139">
        <v>1490.12</v>
      </c>
      <c r="X97" s="139">
        <v>3000</v>
      </c>
      <c r="Y97" s="139">
        <v>4830</v>
      </c>
      <c r="Z97" s="139">
        <v>3500</v>
      </c>
      <c r="AA97" s="139">
        <v>0</v>
      </c>
      <c r="AB97" s="139">
        <v>0</v>
      </c>
      <c r="AC97" s="139">
        <v>0</v>
      </c>
      <c r="AD97" s="139">
        <v>0</v>
      </c>
      <c r="AE97" s="139">
        <v>0</v>
      </c>
      <c r="AF97" s="139">
        <v>18828</v>
      </c>
      <c r="AG97" s="139">
        <v>0</v>
      </c>
      <c r="AH97" s="139">
        <v>0</v>
      </c>
      <c r="AI97" s="139">
        <v>1517.26</v>
      </c>
      <c r="AJ97" s="139">
        <v>0</v>
      </c>
      <c r="AK97" s="139">
        <v>0</v>
      </c>
      <c r="AL97" s="139"/>
      <c r="AM97" s="139">
        <f>SUM(AM93:AM96)</f>
        <v>405692</v>
      </c>
      <c r="AN97" s="131">
        <v>96</v>
      </c>
      <c r="AO97" s="139">
        <f>SUM(AO93:AO96)</f>
        <v>0</v>
      </c>
    </row>
    <row r="98" spans="1:41">
      <c r="A98" s="287"/>
      <c r="B98" s="311"/>
      <c r="C98" s="313"/>
      <c r="D98" s="316" t="s">
        <v>150</v>
      </c>
      <c r="E98" s="318" t="s">
        <v>151</v>
      </c>
      <c r="F98" s="318"/>
      <c r="G98" s="307" t="s">
        <v>128</v>
      </c>
      <c r="H98" s="307"/>
      <c r="I98" s="136">
        <f t="shared" si="3"/>
        <v>0</v>
      </c>
      <c r="J98" s="136">
        <f t="shared" si="4"/>
        <v>2101845.8279999997</v>
      </c>
      <c r="K98" s="136"/>
      <c r="L98" s="136">
        <v>0</v>
      </c>
      <c r="M98" s="136"/>
      <c r="N98" s="136">
        <v>1196</v>
      </c>
      <c r="O98" s="136"/>
      <c r="P98" s="136"/>
      <c r="Q98" s="136">
        <v>22474.63</v>
      </c>
      <c r="R98" s="136"/>
      <c r="S98" s="136">
        <v>532</v>
      </c>
      <c r="T98" s="136">
        <v>0</v>
      </c>
      <c r="U98" s="136">
        <v>5371.2480000000005</v>
      </c>
      <c r="V98" s="136">
        <v>2560</v>
      </c>
      <c r="W98" s="136"/>
      <c r="X98" s="136">
        <v>0</v>
      </c>
      <c r="Y98" s="136"/>
      <c r="Z98" s="136"/>
      <c r="AA98" s="136"/>
      <c r="AB98" s="136"/>
      <c r="AC98" s="136"/>
      <c r="AD98" s="136"/>
      <c r="AE98" s="136">
        <v>0</v>
      </c>
      <c r="AF98" s="136"/>
      <c r="AG98" s="136">
        <v>0</v>
      </c>
      <c r="AH98" s="136"/>
      <c r="AI98" s="136"/>
      <c r="AJ98" s="136"/>
      <c r="AK98" s="136"/>
      <c r="AL98" s="136"/>
      <c r="AM98" s="136">
        <v>2069711.9499999997</v>
      </c>
      <c r="AN98" s="131">
        <v>97</v>
      </c>
      <c r="AO98" s="5"/>
    </row>
    <row r="99" spans="1:41" ht="22.5">
      <c r="A99" s="287"/>
      <c r="B99" s="311"/>
      <c r="C99" s="313"/>
      <c r="D99" s="316"/>
      <c r="E99" s="318"/>
      <c r="F99" s="318"/>
      <c r="G99" s="293" t="s">
        <v>129</v>
      </c>
      <c r="H99" s="190" t="s">
        <v>130</v>
      </c>
      <c r="I99" s="136">
        <f t="shared" si="3"/>
        <v>0</v>
      </c>
      <c r="J99" s="136">
        <f t="shared" si="4"/>
        <v>17471.064000000002</v>
      </c>
      <c r="K99" s="136"/>
      <c r="L99" s="136">
        <v>0</v>
      </c>
      <c r="M99" s="136"/>
      <c r="N99" s="136"/>
      <c r="O99" s="136"/>
      <c r="P99" s="136"/>
      <c r="Q99" s="136"/>
      <c r="R99" s="136"/>
      <c r="S99" s="136">
        <v>0</v>
      </c>
      <c r="T99" s="136">
        <v>0</v>
      </c>
      <c r="U99" s="136">
        <v>16746.184000000001</v>
      </c>
      <c r="V99" s="136"/>
      <c r="W99" s="136"/>
      <c r="X99" s="136">
        <v>0</v>
      </c>
      <c r="Y99" s="136">
        <v>724.88</v>
      </c>
      <c r="Z99" s="136">
        <v>0</v>
      </c>
      <c r="AA99" s="136"/>
      <c r="AB99" s="136"/>
      <c r="AC99" s="136"/>
      <c r="AD99" s="136"/>
      <c r="AE99" s="136">
        <v>0</v>
      </c>
      <c r="AF99" s="136"/>
      <c r="AG99" s="136">
        <v>0</v>
      </c>
      <c r="AH99" s="136"/>
      <c r="AI99" s="136"/>
      <c r="AJ99" s="136"/>
      <c r="AK99" s="136"/>
      <c r="AL99" s="136"/>
      <c r="AM99" s="136"/>
      <c r="AN99" s="131">
        <v>98</v>
      </c>
      <c r="AO99" s="5"/>
    </row>
    <row r="100" spans="1:41" ht="22.5">
      <c r="A100" s="287"/>
      <c r="B100" s="311"/>
      <c r="C100" s="313"/>
      <c r="D100" s="316"/>
      <c r="E100" s="318"/>
      <c r="F100" s="318"/>
      <c r="G100" s="293"/>
      <c r="H100" s="190" t="s">
        <v>131</v>
      </c>
      <c r="I100" s="136">
        <f t="shared" si="3"/>
        <v>0</v>
      </c>
      <c r="J100" s="136">
        <f t="shared" si="4"/>
        <v>0</v>
      </c>
      <c r="K100" s="136"/>
      <c r="L100" s="136">
        <v>0</v>
      </c>
      <c r="M100" s="136"/>
      <c r="N100" s="136"/>
      <c r="O100" s="136"/>
      <c r="P100" s="136"/>
      <c r="Q100" s="136"/>
      <c r="R100" s="136"/>
      <c r="S100" s="136">
        <v>0</v>
      </c>
      <c r="T100" s="136">
        <v>0</v>
      </c>
      <c r="U100" s="136">
        <v>0</v>
      </c>
      <c r="V100" s="136"/>
      <c r="W100" s="136"/>
      <c r="X100" s="136">
        <v>0</v>
      </c>
      <c r="Y100" s="136"/>
      <c r="Z100" s="136">
        <v>0</v>
      </c>
      <c r="AA100" s="136"/>
      <c r="AB100" s="136"/>
      <c r="AC100" s="136"/>
      <c r="AD100" s="136"/>
      <c r="AE100" s="136">
        <v>0</v>
      </c>
      <c r="AF100" s="136"/>
      <c r="AG100" s="136">
        <v>0</v>
      </c>
      <c r="AH100" s="136"/>
      <c r="AI100" s="136"/>
      <c r="AJ100" s="136"/>
      <c r="AK100" s="136"/>
      <c r="AL100" s="136"/>
      <c r="AM100" s="136"/>
      <c r="AN100" s="131">
        <v>99</v>
      </c>
      <c r="AO100" s="5"/>
    </row>
    <row r="101" spans="1:41">
      <c r="A101" s="287"/>
      <c r="B101" s="311"/>
      <c r="C101" s="313"/>
      <c r="D101" s="316"/>
      <c r="E101" s="318"/>
      <c r="F101" s="318"/>
      <c r="G101" s="307" t="s">
        <v>132</v>
      </c>
      <c r="H101" s="307"/>
      <c r="I101" s="136">
        <f t="shared" si="3"/>
        <v>0</v>
      </c>
      <c r="J101" s="136">
        <f t="shared" si="4"/>
        <v>0</v>
      </c>
      <c r="K101" s="136"/>
      <c r="L101" s="136">
        <v>0</v>
      </c>
      <c r="M101" s="136"/>
      <c r="N101" s="136"/>
      <c r="O101" s="136"/>
      <c r="P101" s="136"/>
      <c r="Q101" s="136"/>
      <c r="R101" s="136"/>
      <c r="S101" s="136">
        <v>0</v>
      </c>
      <c r="T101" s="136">
        <v>0</v>
      </c>
      <c r="U101" s="136"/>
      <c r="V101" s="136"/>
      <c r="W101" s="136"/>
      <c r="X101" s="136">
        <v>0</v>
      </c>
      <c r="Y101" s="136"/>
      <c r="Z101" s="136">
        <v>0</v>
      </c>
      <c r="AA101" s="136"/>
      <c r="AB101" s="136"/>
      <c r="AC101" s="136"/>
      <c r="AD101" s="136"/>
      <c r="AE101" s="136">
        <v>0</v>
      </c>
      <c r="AF101" s="136"/>
      <c r="AG101" s="136">
        <v>0</v>
      </c>
      <c r="AH101" s="136"/>
      <c r="AI101" s="136"/>
      <c r="AJ101" s="136"/>
      <c r="AK101" s="136"/>
      <c r="AL101" s="136"/>
      <c r="AM101" s="136"/>
      <c r="AN101" s="131">
        <v>100</v>
      </c>
      <c r="AO101" s="5"/>
    </row>
    <row r="102" spans="1:41" ht="18">
      <c r="A102" s="287"/>
      <c r="B102" s="311"/>
      <c r="C102" s="313"/>
      <c r="D102" s="316"/>
      <c r="E102" s="318"/>
      <c r="F102" s="318"/>
      <c r="G102" s="295" t="str">
        <f>E98</f>
        <v>REVISTAS ELECTRÓNICAS</v>
      </c>
      <c r="H102" s="295"/>
      <c r="I102" s="139">
        <f t="shared" si="3"/>
        <v>0</v>
      </c>
      <c r="J102" s="139">
        <f t="shared" si="4"/>
        <v>2138877.9319999996</v>
      </c>
      <c r="K102" s="139">
        <v>0</v>
      </c>
      <c r="L102" s="139">
        <v>0</v>
      </c>
      <c r="M102" s="139">
        <v>0</v>
      </c>
      <c r="N102" s="139">
        <v>1196</v>
      </c>
      <c r="O102" s="139">
        <v>0</v>
      </c>
      <c r="P102" s="139">
        <v>0</v>
      </c>
      <c r="Q102" s="139">
        <v>22474.63</v>
      </c>
      <c r="R102" s="139">
        <v>0</v>
      </c>
      <c r="S102" s="139">
        <v>532</v>
      </c>
      <c r="T102" s="139">
        <v>0</v>
      </c>
      <c r="U102" s="139">
        <v>22117.432000000001</v>
      </c>
      <c r="V102" s="139">
        <v>2560</v>
      </c>
      <c r="W102" s="139">
        <v>0</v>
      </c>
      <c r="X102" s="139">
        <v>18000</v>
      </c>
      <c r="Y102" s="139">
        <v>724.88</v>
      </c>
      <c r="Z102" s="139">
        <v>0</v>
      </c>
      <c r="AA102" s="139">
        <v>0</v>
      </c>
      <c r="AB102" s="139">
        <v>0</v>
      </c>
      <c r="AC102" s="139">
        <v>1561.04</v>
      </c>
      <c r="AD102" s="139">
        <v>0</v>
      </c>
      <c r="AE102" s="139">
        <v>0</v>
      </c>
      <c r="AF102" s="139">
        <v>0</v>
      </c>
      <c r="AG102" s="139">
        <v>0</v>
      </c>
      <c r="AH102" s="139">
        <v>0</v>
      </c>
      <c r="AI102" s="139">
        <v>0</v>
      </c>
      <c r="AJ102" s="139">
        <v>0</v>
      </c>
      <c r="AK102" s="139">
        <v>0</v>
      </c>
      <c r="AL102" s="139"/>
      <c r="AM102" s="139">
        <f>SUM(AM98:AM101)</f>
        <v>2069711.9499999997</v>
      </c>
      <c r="AN102" s="131">
        <v>101</v>
      </c>
      <c r="AO102" s="139">
        <f>SUM(AO98:AO101)</f>
        <v>0</v>
      </c>
    </row>
    <row r="103" spans="1:41">
      <c r="A103" s="287"/>
      <c r="B103" s="311"/>
      <c r="C103" s="313"/>
      <c r="D103" s="316" t="s">
        <v>152</v>
      </c>
      <c r="E103" s="318" t="s">
        <v>153</v>
      </c>
      <c r="F103" s="318"/>
      <c r="G103" s="307" t="s">
        <v>128</v>
      </c>
      <c r="H103" s="307"/>
      <c r="I103" s="136">
        <f t="shared" si="3"/>
        <v>0</v>
      </c>
      <c r="J103" s="136">
        <f t="shared" si="4"/>
        <v>345790.92</v>
      </c>
      <c r="K103" s="136">
        <v>5400</v>
      </c>
      <c r="L103" s="136">
        <v>0</v>
      </c>
      <c r="M103" s="136"/>
      <c r="N103" s="136">
        <v>20222</v>
      </c>
      <c r="O103" s="136"/>
      <c r="P103" s="136">
        <v>1500</v>
      </c>
      <c r="Q103" s="136">
        <v>12615</v>
      </c>
      <c r="R103" s="136">
        <v>2423</v>
      </c>
      <c r="S103" s="136">
        <v>25686</v>
      </c>
      <c r="T103" s="136">
        <v>2000</v>
      </c>
      <c r="U103" s="136">
        <v>14598</v>
      </c>
      <c r="V103" s="136">
        <v>2496</v>
      </c>
      <c r="W103" s="136">
        <v>2562</v>
      </c>
      <c r="X103" s="136">
        <v>16000</v>
      </c>
      <c r="Y103" s="136">
        <v>13663</v>
      </c>
      <c r="Z103" s="136">
        <v>14329</v>
      </c>
      <c r="AA103" s="136">
        <v>24805</v>
      </c>
      <c r="AB103" s="136">
        <v>64434.200000000004</v>
      </c>
      <c r="AC103" s="136"/>
      <c r="AD103" s="136">
        <v>11587</v>
      </c>
      <c r="AE103" s="136">
        <v>0</v>
      </c>
      <c r="AF103" s="136">
        <v>18000.02</v>
      </c>
      <c r="AG103" s="136">
        <v>0</v>
      </c>
      <c r="AH103" s="136"/>
      <c r="AI103" s="136">
        <v>10999.7</v>
      </c>
      <c r="AJ103" s="136">
        <v>4300</v>
      </c>
      <c r="AK103" s="136"/>
      <c r="AL103" s="136"/>
      <c r="AM103" s="136">
        <v>78171</v>
      </c>
      <c r="AN103" s="131">
        <v>102</v>
      </c>
      <c r="AO103" s="5"/>
    </row>
    <row r="104" spans="1:41" ht="22.5">
      <c r="A104" s="287"/>
      <c r="B104" s="311"/>
      <c r="C104" s="313"/>
      <c r="D104" s="316"/>
      <c r="E104" s="318"/>
      <c r="F104" s="318"/>
      <c r="G104" s="293" t="s">
        <v>129</v>
      </c>
      <c r="H104" s="190" t="s">
        <v>130</v>
      </c>
      <c r="I104" s="136">
        <f t="shared" si="3"/>
        <v>0</v>
      </c>
      <c r="J104" s="136">
        <f t="shared" si="4"/>
        <v>25984.992000000002</v>
      </c>
      <c r="K104" s="136"/>
      <c r="L104" s="136">
        <v>0</v>
      </c>
      <c r="M104" s="136"/>
      <c r="N104" s="136"/>
      <c r="O104" s="136"/>
      <c r="P104" s="136">
        <v>4500</v>
      </c>
      <c r="Q104" s="136"/>
      <c r="R104" s="136"/>
      <c r="S104" s="136">
        <v>0</v>
      </c>
      <c r="T104" s="136">
        <v>0</v>
      </c>
      <c r="U104" s="136">
        <v>21484.992000000002</v>
      </c>
      <c r="V104" s="136"/>
      <c r="W104" s="136"/>
      <c r="X104" s="136">
        <v>0</v>
      </c>
      <c r="Y104" s="136"/>
      <c r="Z104" s="136">
        <v>0</v>
      </c>
      <c r="AA104" s="136"/>
      <c r="AB104" s="136"/>
      <c r="AC104" s="136"/>
      <c r="AD104" s="136">
        <v>0</v>
      </c>
      <c r="AE104" s="136">
        <v>0</v>
      </c>
      <c r="AF104" s="136"/>
      <c r="AG104" s="136">
        <v>0</v>
      </c>
      <c r="AH104" s="136"/>
      <c r="AI104" s="136"/>
      <c r="AJ104" s="136"/>
      <c r="AK104" s="136"/>
      <c r="AL104" s="136"/>
      <c r="AM104" s="136"/>
      <c r="AN104" s="131">
        <v>103</v>
      </c>
      <c r="AO104" s="5"/>
    </row>
    <row r="105" spans="1:41" ht="22.5">
      <c r="A105" s="287"/>
      <c r="B105" s="311"/>
      <c r="C105" s="313"/>
      <c r="D105" s="316"/>
      <c r="E105" s="318"/>
      <c r="F105" s="318"/>
      <c r="G105" s="293"/>
      <c r="H105" s="190" t="s">
        <v>131</v>
      </c>
      <c r="I105" s="136">
        <f t="shared" si="3"/>
        <v>0</v>
      </c>
      <c r="J105" s="136">
        <f t="shared" si="4"/>
        <v>0</v>
      </c>
      <c r="K105" s="136"/>
      <c r="L105" s="136">
        <v>0</v>
      </c>
      <c r="M105" s="136"/>
      <c r="N105" s="136"/>
      <c r="O105" s="136"/>
      <c r="P105" s="136"/>
      <c r="Q105" s="136"/>
      <c r="R105" s="136"/>
      <c r="S105" s="136">
        <v>0</v>
      </c>
      <c r="T105" s="136">
        <v>0</v>
      </c>
      <c r="U105" s="136"/>
      <c r="V105" s="136"/>
      <c r="W105" s="136"/>
      <c r="X105" s="136">
        <v>0</v>
      </c>
      <c r="Y105" s="136"/>
      <c r="Z105" s="136">
        <v>0</v>
      </c>
      <c r="AA105" s="136"/>
      <c r="AB105" s="136"/>
      <c r="AC105" s="136"/>
      <c r="AD105" s="136">
        <v>0</v>
      </c>
      <c r="AE105" s="136">
        <v>0</v>
      </c>
      <c r="AF105" s="136"/>
      <c r="AG105" s="136">
        <v>0</v>
      </c>
      <c r="AH105" s="136"/>
      <c r="AI105" s="136"/>
      <c r="AJ105" s="136"/>
      <c r="AK105" s="136"/>
      <c r="AL105" s="136"/>
      <c r="AM105" s="136"/>
      <c r="AN105" s="131">
        <v>104</v>
      </c>
      <c r="AO105" s="5"/>
    </row>
    <row r="106" spans="1:41">
      <c r="A106" s="287"/>
      <c r="B106" s="311"/>
      <c r="C106" s="313"/>
      <c r="D106" s="316"/>
      <c r="E106" s="318"/>
      <c r="F106" s="318"/>
      <c r="G106" s="307" t="s">
        <v>132</v>
      </c>
      <c r="H106" s="307"/>
      <c r="I106" s="136">
        <f t="shared" si="3"/>
        <v>0</v>
      </c>
      <c r="J106" s="136">
        <f t="shared" si="4"/>
        <v>0</v>
      </c>
      <c r="K106" s="136"/>
      <c r="L106" s="136">
        <v>0</v>
      </c>
      <c r="M106" s="136"/>
      <c r="N106" s="136"/>
      <c r="O106" s="136"/>
      <c r="P106" s="136"/>
      <c r="Q106" s="136"/>
      <c r="R106" s="136"/>
      <c r="S106" s="136">
        <v>0</v>
      </c>
      <c r="T106" s="136">
        <v>0</v>
      </c>
      <c r="U106" s="136"/>
      <c r="V106" s="136"/>
      <c r="W106" s="136"/>
      <c r="X106" s="136">
        <v>0</v>
      </c>
      <c r="Y106" s="136"/>
      <c r="Z106" s="136">
        <v>0</v>
      </c>
      <c r="AA106" s="136"/>
      <c r="AB106" s="136"/>
      <c r="AC106" s="136"/>
      <c r="AD106" s="136">
        <v>0</v>
      </c>
      <c r="AE106" s="136"/>
      <c r="AF106" s="136"/>
      <c r="AG106" s="136">
        <v>0</v>
      </c>
      <c r="AH106" s="136"/>
      <c r="AI106" s="136"/>
      <c r="AJ106" s="136"/>
      <c r="AK106" s="136"/>
      <c r="AL106" s="136"/>
      <c r="AM106" s="136"/>
      <c r="AN106" s="131">
        <v>105</v>
      </c>
      <c r="AO106" s="5"/>
    </row>
    <row r="107" spans="1:41" ht="18">
      <c r="A107" s="287"/>
      <c r="B107" s="311"/>
      <c r="C107" s="313"/>
      <c r="D107" s="316"/>
      <c r="E107" s="318"/>
      <c r="F107" s="318"/>
      <c r="G107" s="295" t="str">
        <f>E103</f>
        <v>LIBROS ELECTRÓNICOS</v>
      </c>
      <c r="H107" s="295"/>
      <c r="I107" s="139">
        <f t="shared" si="3"/>
        <v>0</v>
      </c>
      <c r="J107" s="139">
        <f t="shared" si="4"/>
        <v>311354.712</v>
      </c>
      <c r="K107" s="139">
        <v>5400</v>
      </c>
      <c r="L107" s="139">
        <v>0</v>
      </c>
      <c r="M107" s="139">
        <v>0</v>
      </c>
      <c r="N107" s="139">
        <v>20222</v>
      </c>
      <c r="O107" s="139">
        <v>0</v>
      </c>
      <c r="P107" s="139">
        <v>6000</v>
      </c>
      <c r="Q107" s="139">
        <v>12615</v>
      </c>
      <c r="R107" s="139">
        <v>2423</v>
      </c>
      <c r="S107" s="139">
        <v>25686</v>
      </c>
      <c r="T107" s="139">
        <v>2000</v>
      </c>
      <c r="U107" s="139">
        <v>36082.991999999998</v>
      </c>
      <c r="V107" s="139">
        <v>2496</v>
      </c>
      <c r="W107" s="139">
        <v>2562</v>
      </c>
      <c r="X107" s="139">
        <v>16000</v>
      </c>
      <c r="Y107" s="139">
        <v>13663</v>
      </c>
      <c r="Z107" s="139">
        <v>14329</v>
      </c>
      <c r="AA107" s="139">
        <v>24805</v>
      </c>
      <c r="AB107" s="139">
        <v>0</v>
      </c>
      <c r="AC107" s="139">
        <v>0</v>
      </c>
      <c r="AD107" s="139">
        <v>11587</v>
      </c>
      <c r="AE107" s="139">
        <v>4013</v>
      </c>
      <c r="AF107" s="139">
        <v>18000.02</v>
      </c>
      <c r="AG107" s="139">
        <v>0</v>
      </c>
      <c r="AH107" s="139">
        <v>0</v>
      </c>
      <c r="AI107" s="139">
        <v>10999.7</v>
      </c>
      <c r="AJ107" s="139">
        <v>4300</v>
      </c>
      <c r="AK107" s="139">
        <v>0</v>
      </c>
      <c r="AL107" s="139"/>
      <c r="AM107" s="139">
        <f>SUM(AM103:AM106)</f>
        <v>78171</v>
      </c>
      <c r="AN107" s="131">
        <v>106</v>
      </c>
      <c r="AO107" s="139">
        <f>SUM(AO103:AO106)</f>
        <v>0</v>
      </c>
    </row>
    <row r="108" spans="1:41" ht="18">
      <c r="A108" s="287"/>
      <c r="B108" s="312"/>
      <c r="C108" s="314"/>
      <c r="D108" s="319" t="s">
        <v>154</v>
      </c>
      <c r="E108" s="320"/>
      <c r="F108" s="320"/>
      <c r="G108" s="320"/>
      <c r="H108" s="321"/>
      <c r="I108" s="139">
        <f t="shared" si="3"/>
        <v>0</v>
      </c>
      <c r="J108" s="139">
        <f t="shared" si="4"/>
        <v>3001976.5139999995</v>
      </c>
      <c r="K108" s="139">
        <v>5400</v>
      </c>
      <c r="L108" s="139">
        <v>0</v>
      </c>
      <c r="M108" s="139">
        <v>0</v>
      </c>
      <c r="N108" s="139">
        <v>60351</v>
      </c>
      <c r="O108" s="139">
        <v>0</v>
      </c>
      <c r="P108" s="139">
        <v>6000</v>
      </c>
      <c r="Q108" s="139">
        <v>66594.62</v>
      </c>
      <c r="R108" s="139">
        <v>2423</v>
      </c>
      <c r="S108" s="139">
        <v>27018</v>
      </c>
      <c r="T108" s="139">
        <v>2000</v>
      </c>
      <c r="U108" s="139">
        <v>99848.923999999999</v>
      </c>
      <c r="V108" s="139">
        <v>5056</v>
      </c>
      <c r="W108" s="139">
        <v>4052.12</v>
      </c>
      <c r="X108" s="139">
        <v>37000</v>
      </c>
      <c r="Y108" s="139">
        <v>19217.88</v>
      </c>
      <c r="Z108" s="139">
        <v>17829</v>
      </c>
      <c r="AA108" s="139">
        <v>24805</v>
      </c>
      <c r="AB108" s="139">
        <v>0</v>
      </c>
      <c r="AC108" s="139">
        <v>1561.04</v>
      </c>
      <c r="AD108" s="139">
        <v>11587</v>
      </c>
      <c r="AE108" s="139">
        <v>4013</v>
      </c>
      <c r="AF108" s="139">
        <v>36828.020000000004</v>
      </c>
      <c r="AG108" s="139">
        <v>0</v>
      </c>
      <c r="AH108" s="139">
        <v>0</v>
      </c>
      <c r="AI108" s="139">
        <v>12516.960000000001</v>
      </c>
      <c r="AJ108" s="139">
        <v>4300</v>
      </c>
      <c r="AK108" s="139">
        <v>0</v>
      </c>
      <c r="AL108" s="139"/>
      <c r="AM108" s="139">
        <f>AM107+AM102+AM97+AM92</f>
        <v>2553574.9499999997</v>
      </c>
      <c r="AN108" s="131">
        <v>107</v>
      </c>
      <c r="AO108" s="139">
        <f>AO92+AO97+AO102+AO107</f>
        <v>0</v>
      </c>
    </row>
    <row r="109" spans="1:41">
      <c r="A109" s="287"/>
      <c r="B109" s="289" t="s">
        <v>155</v>
      </c>
      <c r="C109" s="322" t="s">
        <v>67</v>
      </c>
      <c r="D109" s="323"/>
      <c r="E109" s="323"/>
      <c r="F109" s="324"/>
      <c r="G109" s="307" t="s">
        <v>128</v>
      </c>
      <c r="H109" s="307"/>
      <c r="I109" s="147">
        <f t="shared" si="3"/>
        <v>638.28</v>
      </c>
      <c r="J109" s="136">
        <f t="shared" si="4"/>
        <v>528496.75</v>
      </c>
      <c r="K109" s="147">
        <v>2530</v>
      </c>
      <c r="L109" s="147">
        <v>638.28</v>
      </c>
      <c r="M109" s="147"/>
      <c r="N109" s="147">
        <v>3078</v>
      </c>
      <c r="O109" s="147">
        <v>891</v>
      </c>
      <c r="P109" s="147">
        <v>392.44</v>
      </c>
      <c r="Q109" s="147">
        <v>12160.37</v>
      </c>
      <c r="R109" s="147">
        <v>4495</v>
      </c>
      <c r="S109" s="147">
        <v>0</v>
      </c>
      <c r="T109" s="147">
        <v>420</v>
      </c>
      <c r="U109" s="147">
        <v>907</v>
      </c>
      <c r="V109" s="147">
        <v>9721</v>
      </c>
      <c r="W109" s="147"/>
      <c r="X109" s="147">
        <v>0</v>
      </c>
      <c r="Y109" s="147">
        <v>3687</v>
      </c>
      <c r="Z109" s="147">
        <v>8656.08</v>
      </c>
      <c r="AA109" s="147"/>
      <c r="AB109" s="147">
        <v>11837.579999999998</v>
      </c>
      <c r="AC109" s="147"/>
      <c r="AD109" s="147">
        <v>16742</v>
      </c>
      <c r="AE109" s="147">
        <v>0</v>
      </c>
      <c r="AF109" s="147"/>
      <c r="AG109" s="147">
        <v>0</v>
      </c>
      <c r="AH109" s="147"/>
      <c r="AI109" s="147"/>
      <c r="AJ109" s="147"/>
      <c r="AK109" s="147"/>
      <c r="AL109" s="147"/>
      <c r="AM109" s="136">
        <v>452341</v>
      </c>
      <c r="AN109" s="131">
        <v>108</v>
      </c>
      <c r="AO109" s="5"/>
    </row>
    <row r="110" spans="1:41" ht="22.5">
      <c r="A110" s="287"/>
      <c r="B110" s="289"/>
      <c r="C110" s="325"/>
      <c r="D110" s="326"/>
      <c r="E110" s="326"/>
      <c r="F110" s="327"/>
      <c r="G110" s="293" t="s">
        <v>129</v>
      </c>
      <c r="H110" s="190" t="s">
        <v>130</v>
      </c>
      <c r="I110" s="136">
        <f t="shared" si="3"/>
        <v>0</v>
      </c>
      <c r="J110" s="136">
        <f t="shared" si="4"/>
        <v>0</v>
      </c>
      <c r="K110" s="136"/>
      <c r="L110" s="136">
        <v>0</v>
      </c>
      <c r="M110" s="136"/>
      <c r="N110" s="136"/>
      <c r="O110" s="136"/>
      <c r="P110" s="136"/>
      <c r="Q110" s="136"/>
      <c r="R110" s="136"/>
      <c r="S110" s="136">
        <v>0</v>
      </c>
      <c r="T110" s="136">
        <v>0</v>
      </c>
      <c r="U110" s="136"/>
      <c r="V110" s="136"/>
      <c r="W110" s="136"/>
      <c r="X110" s="136">
        <v>0</v>
      </c>
      <c r="Y110" s="136"/>
      <c r="Z110" s="136"/>
      <c r="AA110" s="136"/>
      <c r="AB110" s="136"/>
      <c r="AC110" s="136"/>
      <c r="AD110" s="136">
        <v>0</v>
      </c>
      <c r="AE110" s="136">
        <v>0</v>
      </c>
      <c r="AF110" s="136"/>
      <c r="AG110" s="136">
        <v>0</v>
      </c>
      <c r="AH110" s="136"/>
      <c r="AI110" s="136"/>
      <c r="AJ110" s="136"/>
      <c r="AK110" s="136"/>
      <c r="AL110" s="136"/>
      <c r="AM110" s="136"/>
      <c r="AN110" s="131">
        <v>109</v>
      </c>
      <c r="AO110" s="5"/>
    </row>
    <row r="111" spans="1:41" ht="22.5">
      <c r="A111" s="287"/>
      <c r="B111" s="289"/>
      <c r="C111" s="325"/>
      <c r="D111" s="326"/>
      <c r="E111" s="326"/>
      <c r="F111" s="327"/>
      <c r="G111" s="293"/>
      <c r="H111" s="190" t="s">
        <v>131</v>
      </c>
      <c r="I111" s="136">
        <f t="shared" si="3"/>
        <v>0</v>
      </c>
      <c r="J111" s="136">
        <f t="shared" si="4"/>
        <v>0</v>
      </c>
      <c r="K111" s="136"/>
      <c r="L111" s="136">
        <v>0</v>
      </c>
      <c r="M111" s="136"/>
      <c r="N111" s="136"/>
      <c r="O111" s="136"/>
      <c r="P111" s="136"/>
      <c r="Q111" s="136"/>
      <c r="R111" s="136"/>
      <c r="S111" s="136">
        <v>0</v>
      </c>
      <c r="T111" s="136">
        <v>0</v>
      </c>
      <c r="U111" s="136"/>
      <c r="V111" s="136"/>
      <c r="W111" s="136"/>
      <c r="X111" s="136">
        <v>0</v>
      </c>
      <c r="Y111" s="136"/>
      <c r="Z111" s="136"/>
      <c r="AA111" s="136"/>
      <c r="AB111" s="136"/>
      <c r="AC111" s="136"/>
      <c r="AD111" s="136">
        <v>0</v>
      </c>
      <c r="AE111" s="136">
        <v>0</v>
      </c>
      <c r="AF111" s="136"/>
      <c r="AG111" s="136">
        <v>0</v>
      </c>
      <c r="AH111" s="136"/>
      <c r="AI111" s="136"/>
      <c r="AJ111" s="136"/>
      <c r="AK111" s="136"/>
      <c r="AL111" s="136"/>
      <c r="AM111" s="136"/>
      <c r="AN111" s="131">
        <v>110</v>
      </c>
      <c r="AO111" s="5"/>
    </row>
    <row r="112" spans="1:41">
      <c r="A112" s="287"/>
      <c r="B112" s="289"/>
      <c r="C112" s="325"/>
      <c r="D112" s="326"/>
      <c r="E112" s="326"/>
      <c r="F112" s="327"/>
      <c r="G112" s="307" t="s">
        <v>132</v>
      </c>
      <c r="H112" s="307"/>
      <c r="I112" s="136">
        <f t="shared" si="3"/>
        <v>0</v>
      </c>
      <c r="J112" s="136">
        <f t="shared" si="4"/>
        <v>0</v>
      </c>
      <c r="K112" s="136"/>
      <c r="L112" s="136">
        <v>0</v>
      </c>
      <c r="M112" s="136"/>
      <c r="N112" s="136"/>
      <c r="O112" s="136"/>
      <c r="P112" s="136"/>
      <c r="Q112" s="136"/>
      <c r="R112" s="136"/>
      <c r="S112" s="136">
        <v>0</v>
      </c>
      <c r="T112" s="136">
        <v>0</v>
      </c>
      <c r="U112" s="136"/>
      <c r="V112" s="136"/>
      <c r="W112" s="136"/>
      <c r="X112" s="136">
        <v>0</v>
      </c>
      <c r="Y112" s="136"/>
      <c r="Z112" s="136"/>
      <c r="AA112" s="136"/>
      <c r="AB112" s="136"/>
      <c r="AC112" s="136"/>
      <c r="AD112" s="136">
        <v>0</v>
      </c>
      <c r="AE112" s="136">
        <v>0</v>
      </c>
      <c r="AF112" s="136"/>
      <c r="AG112" s="136">
        <v>0</v>
      </c>
      <c r="AH112" s="136"/>
      <c r="AI112" s="136"/>
      <c r="AJ112" s="136"/>
      <c r="AK112" s="136"/>
      <c r="AL112" s="136"/>
      <c r="AM112" s="136"/>
      <c r="AN112" s="131">
        <v>111</v>
      </c>
      <c r="AO112" s="5"/>
    </row>
    <row r="113" spans="1:42" ht="18">
      <c r="A113" s="287"/>
      <c r="B113" s="290"/>
      <c r="C113" s="328"/>
      <c r="D113" s="329"/>
      <c r="E113" s="329"/>
      <c r="F113" s="330"/>
      <c r="G113" s="308" t="s">
        <v>124</v>
      </c>
      <c r="H113" s="308"/>
      <c r="I113" s="137">
        <f t="shared" si="3"/>
        <v>638.28</v>
      </c>
      <c r="J113" s="137">
        <f t="shared" si="4"/>
        <v>74463.09</v>
      </c>
      <c r="K113" s="137">
        <v>2530</v>
      </c>
      <c r="L113" s="137">
        <v>638.28</v>
      </c>
      <c r="M113" s="137">
        <v>0</v>
      </c>
      <c r="N113" s="137">
        <v>3078</v>
      </c>
      <c r="O113" s="137">
        <v>891</v>
      </c>
      <c r="P113" s="137">
        <v>392.44</v>
      </c>
      <c r="Q113" s="137">
        <v>12160.37</v>
      </c>
      <c r="R113" s="137">
        <v>4495</v>
      </c>
      <c r="S113" s="137">
        <v>0</v>
      </c>
      <c r="T113" s="137">
        <v>420</v>
      </c>
      <c r="U113" s="137">
        <v>907</v>
      </c>
      <c r="V113" s="137">
        <v>9721</v>
      </c>
      <c r="W113" s="137">
        <v>0</v>
      </c>
      <c r="X113" s="137">
        <v>2200</v>
      </c>
      <c r="Y113" s="137">
        <v>3687</v>
      </c>
      <c r="Z113" s="137">
        <v>16601</v>
      </c>
      <c r="AA113" s="137">
        <v>0</v>
      </c>
      <c r="AB113" s="137">
        <v>0</v>
      </c>
      <c r="AC113" s="137">
        <v>0</v>
      </c>
      <c r="AD113" s="137">
        <v>16742</v>
      </c>
      <c r="AE113" s="137">
        <v>0</v>
      </c>
      <c r="AF113" s="137">
        <v>0</v>
      </c>
      <c r="AG113" s="137">
        <v>0</v>
      </c>
      <c r="AH113" s="137">
        <v>0</v>
      </c>
      <c r="AI113" s="137">
        <v>0</v>
      </c>
      <c r="AJ113" s="137">
        <v>0</v>
      </c>
      <c r="AK113" s="137">
        <v>0</v>
      </c>
      <c r="AL113" s="137"/>
      <c r="AM113" s="137"/>
      <c r="AN113" s="131">
        <v>112</v>
      </c>
      <c r="AO113" s="137">
        <f>SUM(AO109:AO112)</f>
        <v>0</v>
      </c>
    </row>
    <row r="114" spans="1:42">
      <c r="A114" s="287"/>
      <c r="B114" s="347" t="s">
        <v>156</v>
      </c>
      <c r="C114" s="348"/>
      <c r="D114" s="348"/>
      <c r="E114" s="348"/>
      <c r="F114" s="349"/>
      <c r="G114" s="307" t="s">
        <v>128</v>
      </c>
      <c r="H114" s="307"/>
      <c r="I114" s="136">
        <f t="shared" si="3"/>
        <v>20240.78</v>
      </c>
      <c r="J114" s="136">
        <f t="shared" si="4"/>
        <v>4075143.3879999993</v>
      </c>
      <c r="K114" s="136">
        <v>28103</v>
      </c>
      <c r="L114" s="136">
        <v>20240.78</v>
      </c>
      <c r="M114" s="136">
        <v>5886</v>
      </c>
      <c r="N114" s="136">
        <v>73780</v>
      </c>
      <c r="O114" s="136">
        <v>6399.26</v>
      </c>
      <c r="P114" s="136">
        <v>5866.82</v>
      </c>
      <c r="Q114" s="136">
        <v>112112.85</v>
      </c>
      <c r="R114" s="136">
        <v>21202</v>
      </c>
      <c r="S114" s="136">
        <v>59797.960000000006</v>
      </c>
      <c r="T114" s="136">
        <v>17911</v>
      </c>
      <c r="U114" s="136">
        <v>65791.948000000004</v>
      </c>
      <c r="V114" s="136">
        <v>52525</v>
      </c>
      <c r="W114" s="136">
        <v>13219.48</v>
      </c>
      <c r="X114" s="136">
        <v>48205</v>
      </c>
      <c r="Y114" s="136">
        <v>60520</v>
      </c>
      <c r="Z114" s="136">
        <v>93222</v>
      </c>
      <c r="AA114" s="136">
        <v>43120</v>
      </c>
      <c r="AB114" s="136">
        <f>AB109+AB103+AB98+AB93+AB88+AB87+AB86+AB85+AB80+AB75+AB70+AB65</f>
        <v>129489.09</v>
      </c>
      <c r="AC114" s="136">
        <v>6926.41</v>
      </c>
      <c r="AD114" s="136">
        <v>61299</v>
      </c>
      <c r="AE114" s="136">
        <v>12500</v>
      </c>
      <c r="AF114" s="136">
        <v>46849.23000000001</v>
      </c>
      <c r="AG114" s="136">
        <v>0</v>
      </c>
      <c r="AH114" s="136">
        <v>19429.45</v>
      </c>
      <c r="AI114" s="136">
        <v>19833.580000000002</v>
      </c>
      <c r="AJ114" s="136">
        <v>39997.58</v>
      </c>
      <c r="AK114" s="136">
        <v>5000</v>
      </c>
      <c r="AL114" s="136"/>
      <c r="AM114" s="136">
        <f>AM109+AM103+AM98+AM93+AM88+AM87+AM86+AM85+AM80+AM75+AM70+AM65</f>
        <v>3005915.9499999997</v>
      </c>
      <c r="AN114" s="131">
        <v>113</v>
      </c>
      <c r="AO114" s="136">
        <f>AO109+AO103+AO98+AO93+AO87+AO86+AO85+AO80+AO75+AO70+AO65</f>
        <v>0</v>
      </c>
    </row>
    <row r="115" spans="1:42" ht="22.5">
      <c r="A115" s="287"/>
      <c r="B115" s="350"/>
      <c r="C115" s="351"/>
      <c r="D115" s="351"/>
      <c r="E115" s="351"/>
      <c r="F115" s="352"/>
      <c r="G115" s="293" t="s">
        <v>129</v>
      </c>
      <c r="H115" s="190" t="s">
        <v>130</v>
      </c>
      <c r="I115" s="136">
        <f t="shared" si="3"/>
        <v>0</v>
      </c>
      <c r="J115" s="136">
        <f t="shared" si="4"/>
        <v>256656.29600000003</v>
      </c>
      <c r="K115" s="136">
        <v>0</v>
      </c>
      <c r="L115" s="136">
        <v>0</v>
      </c>
      <c r="M115" s="136">
        <v>0</v>
      </c>
      <c r="N115" s="136">
        <v>0</v>
      </c>
      <c r="O115" s="136">
        <v>0</v>
      </c>
      <c r="P115" s="136">
        <v>4500</v>
      </c>
      <c r="Q115" s="136">
        <v>0</v>
      </c>
      <c r="R115" s="136">
        <v>0</v>
      </c>
      <c r="S115" s="136">
        <v>2528.19</v>
      </c>
      <c r="T115" s="136">
        <v>1456.69</v>
      </c>
      <c r="U115" s="136">
        <v>185850.97600000002</v>
      </c>
      <c r="V115" s="136">
        <v>0</v>
      </c>
      <c r="W115" s="136">
        <v>2599.1799999999998</v>
      </c>
      <c r="X115" s="136">
        <v>58204</v>
      </c>
      <c r="Y115" s="136"/>
      <c r="Z115" s="136">
        <v>0</v>
      </c>
      <c r="AA115" s="136">
        <v>0</v>
      </c>
      <c r="AB115" s="136">
        <v>0</v>
      </c>
      <c r="AC115" s="136">
        <v>0</v>
      </c>
      <c r="AD115" s="136">
        <v>0</v>
      </c>
      <c r="AE115" s="136">
        <v>0</v>
      </c>
      <c r="AF115" s="136">
        <v>0</v>
      </c>
      <c r="AG115" s="136">
        <v>0</v>
      </c>
      <c r="AH115" s="136">
        <v>0</v>
      </c>
      <c r="AI115" s="136">
        <v>1517.26</v>
      </c>
      <c r="AJ115" s="136">
        <v>0</v>
      </c>
      <c r="AK115" s="136">
        <v>0</v>
      </c>
      <c r="AL115" s="136"/>
      <c r="AM115" s="136"/>
      <c r="AN115" s="131">
        <v>114</v>
      </c>
      <c r="AO115" s="136">
        <f>AO110+AO104+AO99+AO94+AO89+AO81+AO76+AO71+AO66</f>
        <v>0</v>
      </c>
    </row>
    <row r="116" spans="1:42" ht="22.5">
      <c r="A116" s="287"/>
      <c r="B116" s="350"/>
      <c r="C116" s="351"/>
      <c r="D116" s="351"/>
      <c r="E116" s="351"/>
      <c r="F116" s="352"/>
      <c r="G116" s="293"/>
      <c r="H116" s="190" t="s">
        <v>131</v>
      </c>
      <c r="I116" s="136">
        <f t="shared" si="3"/>
        <v>2069.5500000000002</v>
      </c>
      <c r="J116" s="136">
        <f t="shared" si="4"/>
        <v>153974.29</v>
      </c>
      <c r="K116" s="136">
        <v>0</v>
      </c>
      <c r="L116" s="136">
        <v>2069.5500000000002</v>
      </c>
      <c r="M116" s="136">
        <v>0</v>
      </c>
      <c r="N116" s="136">
        <v>0</v>
      </c>
      <c r="O116" s="136">
        <v>3135</v>
      </c>
      <c r="P116" s="136">
        <v>0</v>
      </c>
      <c r="Q116" s="136">
        <v>4816.63</v>
      </c>
      <c r="R116" s="136">
        <v>0</v>
      </c>
      <c r="S116" s="136">
        <v>0</v>
      </c>
      <c r="T116" s="136">
        <v>0</v>
      </c>
      <c r="U116" s="136">
        <v>111100</v>
      </c>
      <c r="V116" s="136">
        <v>0</v>
      </c>
      <c r="W116" s="136">
        <v>3128.39</v>
      </c>
      <c r="X116" s="136">
        <v>0</v>
      </c>
      <c r="Y116" s="136">
        <v>0</v>
      </c>
      <c r="Z116" s="136">
        <v>10924</v>
      </c>
      <c r="AA116" s="136">
        <v>0</v>
      </c>
      <c r="AB116" s="136">
        <f>AB112+AB105+AB100+AB95+AB91+AB90+AB89+AB88+AB83+AB78+AB72+AB67</f>
        <v>14016.470000000003</v>
      </c>
      <c r="AC116" s="136">
        <v>35</v>
      </c>
      <c r="AD116" s="136">
        <v>4749.25</v>
      </c>
      <c r="AE116" s="136">
        <v>0</v>
      </c>
      <c r="AF116" s="136">
        <v>0</v>
      </c>
      <c r="AG116" s="136">
        <v>0</v>
      </c>
      <c r="AH116" s="136">
        <v>0</v>
      </c>
      <c r="AI116" s="136">
        <v>0</v>
      </c>
      <c r="AJ116" s="136">
        <v>0</v>
      </c>
      <c r="AK116" s="136">
        <v>0</v>
      </c>
      <c r="AL116" s="136"/>
      <c r="AM116" s="136"/>
      <c r="AN116" s="131">
        <v>115</v>
      </c>
      <c r="AO116" s="136">
        <f>AO111+AO105+AO100+AO95+AO90+AO82+AO77+AO72+AO67</f>
        <v>0</v>
      </c>
    </row>
    <row r="117" spans="1:42">
      <c r="A117" s="287"/>
      <c r="B117" s="350"/>
      <c r="C117" s="351"/>
      <c r="D117" s="351"/>
      <c r="E117" s="351"/>
      <c r="F117" s="352"/>
      <c r="G117" s="294" t="s">
        <v>132</v>
      </c>
      <c r="H117" s="294"/>
      <c r="I117" s="136">
        <f t="shared" si="3"/>
        <v>4237.59</v>
      </c>
      <c r="J117" s="136">
        <f t="shared" si="4"/>
        <v>4237.59</v>
      </c>
      <c r="K117" s="136">
        <v>0</v>
      </c>
      <c r="L117" s="136">
        <v>4237.59</v>
      </c>
      <c r="M117" s="136">
        <v>0</v>
      </c>
      <c r="N117" s="136">
        <v>0</v>
      </c>
      <c r="O117" s="136">
        <v>0</v>
      </c>
      <c r="P117" s="136">
        <v>0</v>
      </c>
      <c r="Q117" s="136">
        <v>0</v>
      </c>
      <c r="R117" s="136">
        <v>0</v>
      </c>
      <c r="S117" s="136">
        <v>0</v>
      </c>
      <c r="T117" s="136">
        <v>0</v>
      </c>
      <c r="U117" s="136">
        <v>0</v>
      </c>
      <c r="V117" s="136">
        <v>0</v>
      </c>
      <c r="W117" s="136">
        <v>0</v>
      </c>
      <c r="X117" s="136">
        <v>0</v>
      </c>
      <c r="Y117" s="136">
        <v>0</v>
      </c>
      <c r="Z117" s="136">
        <v>0</v>
      </c>
      <c r="AA117" s="136">
        <v>0</v>
      </c>
      <c r="AB117" s="136">
        <v>0</v>
      </c>
      <c r="AC117" s="136">
        <v>0</v>
      </c>
      <c r="AD117" s="136">
        <v>0</v>
      </c>
      <c r="AE117" s="136">
        <v>0</v>
      </c>
      <c r="AF117" s="136">
        <v>0</v>
      </c>
      <c r="AG117" s="136">
        <v>0</v>
      </c>
      <c r="AH117" s="136">
        <v>0</v>
      </c>
      <c r="AI117" s="136">
        <v>0</v>
      </c>
      <c r="AJ117" s="136">
        <v>0</v>
      </c>
      <c r="AK117" s="136">
        <v>0</v>
      </c>
      <c r="AL117" s="136"/>
      <c r="AM117" s="136"/>
      <c r="AN117" s="131">
        <v>116</v>
      </c>
      <c r="AO117" s="136">
        <f>AO112+AO106+AO101+AO96+AO91+AO83+AO78+AO73+AO68</f>
        <v>0</v>
      </c>
    </row>
    <row r="118" spans="1:42" ht="21" thickBot="1">
      <c r="A118" s="288"/>
      <c r="B118" s="353" t="s">
        <v>156</v>
      </c>
      <c r="C118" s="353"/>
      <c r="D118" s="353"/>
      <c r="E118" s="353"/>
      <c r="F118" s="353"/>
      <c r="G118" s="353"/>
      <c r="H118" s="353"/>
      <c r="I118" s="150">
        <f t="shared" si="3"/>
        <v>26547.919999999998</v>
      </c>
      <c r="J118" s="150">
        <f t="shared" si="4"/>
        <v>4637596.8940000003</v>
      </c>
      <c r="K118" s="150">
        <v>28103</v>
      </c>
      <c r="L118" s="150">
        <v>26547.919999999998</v>
      </c>
      <c r="M118" s="150">
        <v>5886</v>
      </c>
      <c r="N118" s="150">
        <v>73780</v>
      </c>
      <c r="O118" s="150">
        <v>9534.26</v>
      </c>
      <c r="P118" s="150">
        <v>10366.82</v>
      </c>
      <c r="Q118" s="150">
        <v>116929.48000000001</v>
      </c>
      <c r="R118" s="150">
        <v>21202</v>
      </c>
      <c r="S118" s="150">
        <v>62326.150000000009</v>
      </c>
      <c r="T118" s="150">
        <v>19367.689999999999</v>
      </c>
      <c r="U118" s="150">
        <v>362742.924</v>
      </c>
      <c r="V118" s="150">
        <v>52525</v>
      </c>
      <c r="W118" s="150">
        <v>18947.05</v>
      </c>
      <c r="X118" s="150">
        <v>106409</v>
      </c>
      <c r="Y118" s="150">
        <v>60520.38</v>
      </c>
      <c r="Z118" s="150">
        <v>104146</v>
      </c>
      <c r="AA118" s="150">
        <v>43120</v>
      </c>
      <c r="AB118" s="150">
        <f>SUM(AB114:AB117)</f>
        <v>143505.56</v>
      </c>
      <c r="AC118" s="150">
        <v>6961.41</v>
      </c>
      <c r="AD118" s="150">
        <v>66048.25</v>
      </c>
      <c r="AE118" s="150">
        <v>12500</v>
      </c>
      <c r="AF118" s="150">
        <v>46849.23000000001</v>
      </c>
      <c r="AG118" s="150">
        <v>0</v>
      </c>
      <c r="AH118" s="150">
        <v>19429.45</v>
      </c>
      <c r="AI118" s="150">
        <v>21350.84</v>
      </c>
      <c r="AJ118" s="150">
        <v>39997.58</v>
      </c>
      <c r="AK118" s="150">
        <v>5000</v>
      </c>
      <c r="AL118" s="150"/>
      <c r="AM118" s="150">
        <v>3153500.9000000004</v>
      </c>
      <c r="AN118" s="131">
        <v>117</v>
      </c>
      <c r="AO118" s="150">
        <f>SUM(AO114:AO117)</f>
        <v>0</v>
      </c>
      <c r="AP118" t="s">
        <v>368</v>
      </c>
    </row>
    <row r="119" spans="1:42" ht="18.75" thickBot="1">
      <c r="A119" s="386" t="s">
        <v>157</v>
      </c>
      <c r="B119" s="310" t="s">
        <v>158</v>
      </c>
      <c r="C119" s="339" t="s">
        <v>159</v>
      </c>
      <c r="D119" s="340"/>
      <c r="E119" s="341"/>
      <c r="F119" s="342" t="s">
        <v>160</v>
      </c>
      <c r="G119" s="342"/>
      <c r="H119" s="192" t="s">
        <v>161</v>
      </c>
      <c r="I119" s="151">
        <f t="shared" si="3"/>
        <v>2</v>
      </c>
      <c r="J119" s="151">
        <f t="shared" si="4"/>
        <v>54</v>
      </c>
      <c r="K119" s="151"/>
      <c r="L119" s="151">
        <v>2</v>
      </c>
      <c r="M119" s="151">
        <v>1</v>
      </c>
      <c r="N119" s="151">
        <v>1</v>
      </c>
      <c r="O119" s="151">
        <v>2</v>
      </c>
      <c r="P119" s="151">
        <v>1</v>
      </c>
      <c r="Q119" s="151">
        <v>2</v>
      </c>
      <c r="R119" s="151">
        <v>2</v>
      </c>
      <c r="S119" s="151">
        <v>2</v>
      </c>
      <c r="T119" s="151">
        <v>2</v>
      </c>
      <c r="U119" s="151">
        <v>2</v>
      </c>
      <c r="V119" s="151">
        <v>1</v>
      </c>
      <c r="W119" s="151">
        <v>2</v>
      </c>
      <c r="X119" s="151">
        <v>2</v>
      </c>
      <c r="Y119" s="151">
        <v>2</v>
      </c>
      <c r="Z119" s="151">
        <v>2</v>
      </c>
      <c r="AA119" s="151">
        <v>2</v>
      </c>
      <c r="AB119" s="151">
        <v>1</v>
      </c>
      <c r="AC119" s="151">
        <v>2</v>
      </c>
      <c r="AD119" s="151">
        <v>1</v>
      </c>
      <c r="AE119" s="151">
        <v>2</v>
      </c>
      <c r="AF119" s="151"/>
      <c r="AG119" s="151">
        <v>1</v>
      </c>
      <c r="AH119" s="151">
        <v>1</v>
      </c>
      <c r="AI119" s="151">
        <v>1</v>
      </c>
      <c r="AJ119" s="151">
        <v>1</v>
      </c>
      <c r="AK119" s="151">
        <v>2</v>
      </c>
      <c r="AL119" s="151"/>
      <c r="AM119" s="151">
        <v>14</v>
      </c>
      <c r="AN119" s="131">
        <v>118</v>
      </c>
      <c r="AO119" s="5"/>
    </row>
    <row r="120" spans="1:42" ht="18.75" thickBot="1">
      <c r="A120" s="387"/>
      <c r="B120" s="311"/>
      <c r="C120" s="339"/>
      <c r="D120" s="340"/>
      <c r="E120" s="341"/>
      <c r="F120" s="343" t="s">
        <v>162</v>
      </c>
      <c r="G120" s="343"/>
      <c r="H120" s="193" t="s">
        <v>163</v>
      </c>
      <c r="I120" s="152">
        <f t="shared" si="3"/>
        <v>1</v>
      </c>
      <c r="J120" s="152">
        <f t="shared" si="4"/>
        <v>50</v>
      </c>
      <c r="K120" s="152"/>
      <c r="L120" s="152">
        <v>1</v>
      </c>
      <c r="M120" s="152">
        <v>0</v>
      </c>
      <c r="N120" s="152">
        <v>6</v>
      </c>
      <c r="O120" s="152">
        <v>1</v>
      </c>
      <c r="P120" s="152">
        <v>0</v>
      </c>
      <c r="Q120" s="152">
        <v>2</v>
      </c>
      <c r="R120" s="152">
        <v>1</v>
      </c>
      <c r="S120" s="152">
        <v>3</v>
      </c>
      <c r="T120" s="152">
        <v>1</v>
      </c>
      <c r="U120" s="152">
        <v>3</v>
      </c>
      <c r="V120" s="152">
        <v>1</v>
      </c>
      <c r="W120" s="152">
        <v>1</v>
      </c>
      <c r="X120" s="152">
        <v>6</v>
      </c>
      <c r="Y120" s="152">
        <v>2</v>
      </c>
      <c r="Z120" s="152">
        <v>2</v>
      </c>
      <c r="AA120" s="152">
        <v>0</v>
      </c>
      <c r="AB120" s="152">
        <v>3</v>
      </c>
      <c r="AC120" s="152"/>
      <c r="AD120" s="152">
        <v>3</v>
      </c>
      <c r="AE120" s="152">
        <v>0</v>
      </c>
      <c r="AF120" s="152"/>
      <c r="AG120" s="152">
        <v>0</v>
      </c>
      <c r="AH120" s="152">
        <v>0</v>
      </c>
      <c r="AI120" s="152">
        <v>0</v>
      </c>
      <c r="AJ120" s="152"/>
      <c r="AK120" s="152">
        <v>5</v>
      </c>
      <c r="AL120" s="152"/>
      <c r="AM120" s="152">
        <v>9</v>
      </c>
      <c r="AN120" s="131">
        <v>119</v>
      </c>
      <c r="AO120" s="5"/>
    </row>
    <row r="121" spans="1:42" ht="18.75" thickBot="1">
      <c r="A121" s="387"/>
      <c r="B121" s="311"/>
      <c r="C121" s="339"/>
      <c r="D121" s="340"/>
      <c r="E121" s="341"/>
      <c r="F121" s="331" t="s">
        <v>164</v>
      </c>
      <c r="G121" s="332"/>
      <c r="H121" s="193" t="s">
        <v>165</v>
      </c>
      <c r="I121" s="136">
        <f t="shared" si="3"/>
        <v>2</v>
      </c>
      <c r="J121" s="136">
        <f t="shared" si="4"/>
        <v>109</v>
      </c>
      <c r="K121" s="136"/>
      <c r="L121" s="136">
        <v>2</v>
      </c>
      <c r="M121" s="136">
        <v>2</v>
      </c>
      <c r="N121" s="136">
        <v>5</v>
      </c>
      <c r="O121" s="136">
        <v>3</v>
      </c>
      <c r="P121" s="136">
        <v>4</v>
      </c>
      <c r="Q121" s="136">
        <v>6</v>
      </c>
      <c r="R121" s="136">
        <v>3</v>
      </c>
      <c r="S121" s="136">
        <v>6</v>
      </c>
      <c r="T121" s="136">
        <v>2</v>
      </c>
      <c r="U121" s="136">
        <v>9</v>
      </c>
      <c r="V121" s="136">
        <v>5</v>
      </c>
      <c r="W121" s="136">
        <v>2</v>
      </c>
      <c r="X121" s="136">
        <v>10</v>
      </c>
      <c r="Y121" s="136">
        <v>3</v>
      </c>
      <c r="Z121" s="136">
        <v>9</v>
      </c>
      <c r="AA121" s="136">
        <v>2</v>
      </c>
      <c r="AB121" s="136">
        <v>5</v>
      </c>
      <c r="AC121" s="136">
        <v>2</v>
      </c>
      <c r="AD121" s="136">
        <v>2</v>
      </c>
      <c r="AE121" s="136">
        <v>3</v>
      </c>
      <c r="AF121" s="136">
        <v>2</v>
      </c>
      <c r="AG121" s="136">
        <v>1</v>
      </c>
      <c r="AH121" s="136">
        <v>2</v>
      </c>
      <c r="AI121" s="136">
        <v>3</v>
      </c>
      <c r="AJ121" s="136">
        <v>2</v>
      </c>
      <c r="AK121" s="136">
        <v>3</v>
      </c>
      <c r="AL121" s="136"/>
      <c r="AM121" s="136">
        <v>11</v>
      </c>
      <c r="AN121" s="131">
        <v>120</v>
      </c>
      <c r="AO121" s="5"/>
    </row>
    <row r="122" spans="1:42" ht="18.75" thickBot="1">
      <c r="A122" s="387"/>
      <c r="B122" s="311"/>
      <c r="C122" s="333" t="s">
        <v>159</v>
      </c>
      <c r="D122" s="334"/>
      <c r="E122" s="334"/>
      <c r="F122" s="334"/>
      <c r="G122" s="334"/>
      <c r="H122" s="335"/>
      <c r="I122" s="150">
        <f t="shared" si="3"/>
        <v>5</v>
      </c>
      <c r="J122" s="150">
        <f t="shared" si="4"/>
        <v>213</v>
      </c>
      <c r="K122" s="150">
        <v>0</v>
      </c>
      <c r="L122" s="150">
        <v>5</v>
      </c>
      <c r="M122" s="150">
        <v>3</v>
      </c>
      <c r="N122" s="150">
        <v>12</v>
      </c>
      <c r="O122" s="150">
        <v>6</v>
      </c>
      <c r="P122" s="150">
        <v>5</v>
      </c>
      <c r="Q122" s="150">
        <v>10</v>
      </c>
      <c r="R122" s="150">
        <v>6</v>
      </c>
      <c r="S122" s="150">
        <v>11</v>
      </c>
      <c r="T122" s="150">
        <v>5</v>
      </c>
      <c r="U122" s="150">
        <v>14</v>
      </c>
      <c r="V122" s="150">
        <v>7</v>
      </c>
      <c r="W122" s="150">
        <v>5</v>
      </c>
      <c r="X122" s="150">
        <v>18</v>
      </c>
      <c r="Y122" s="150">
        <v>7</v>
      </c>
      <c r="Z122" s="150">
        <v>13</v>
      </c>
      <c r="AA122" s="150">
        <v>4</v>
      </c>
      <c r="AB122" s="150">
        <v>9</v>
      </c>
      <c r="AC122" s="150">
        <v>4</v>
      </c>
      <c r="AD122" s="150">
        <v>6</v>
      </c>
      <c r="AE122" s="150">
        <v>5</v>
      </c>
      <c r="AF122" s="150">
        <v>2</v>
      </c>
      <c r="AG122" s="150">
        <v>2</v>
      </c>
      <c r="AH122" s="150">
        <v>3</v>
      </c>
      <c r="AI122" s="150">
        <v>4</v>
      </c>
      <c r="AJ122" s="150">
        <v>3</v>
      </c>
      <c r="AK122" s="150">
        <v>10</v>
      </c>
      <c r="AL122" s="150"/>
      <c r="AM122" s="150">
        <v>34</v>
      </c>
      <c r="AN122" s="131">
        <v>121</v>
      </c>
      <c r="AO122" s="150">
        <f>SUM(AO119:AO121)</f>
        <v>0</v>
      </c>
    </row>
    <row r="123" spans="1:42" ht="18.75" thickBot="1">
      <c r="A123" s="387"/>
      <c r="B123" s="311" t="s">
        <v>166</v>
      </c>
      <c r="C123" s="336" t="s">
        <v>167</v>
      </c>
      <c r="D123" s="337"/>
      <c r="E123" s="338"/>
      <c r="F123" s="342" t="s">
        <v>160</v>
      </c>
      <c r="G123" s="342"/>
      <c r="H123" s="192" t="s">
        <v>161</v>
      </c>
      <c r="I123" s="136">
        <f t="shared" si="3"/>
        <v>0</v>
      </c>
      <c r="J123" s="136">
        <f t="shared" si="4"/>
        <v>4</v>
      </c>
      <c r="K123" s="136"/>
      <c r="L123" s="136">
        <v>0</v>
      </c>
      <c r="M123" s="136">
        <v>1</v>
      </c>
      <c r="N123" s="136">
        <v>0</v>
      </c>
      <c r="O123" s="136"/>
      <c r="P123" s="136">
        <v>0</v>
      </c>
      <c r="Q123" s="136"/>
      <c r="R123" s="136">
        <v>0</v>
      </c>
      <c r="S123" s="136">
        <v>0</v>
      </c>
      <c r="T123" s="136">
        <v>0</v>
      </c>
      <c r="U123" s="136">
        <v>0</v>
      </c>
      <c r="V123" s="136"/>
      <c r="W123" s="136">
        <v>0</v>
      </c>
      <c r="X123" s="136">
        <v>0</v>
      </c>
      <c r="Y123" s="136"/>
      <c r="Z123" s="136"/>
      <c r="AA123" s="136">
        <v>0</v>
      </c>
      <c r="AB123" s="136">
        <v>0</v>
      </c>
      <c r="AC123" s="136"/>
      <c r="AD123" s="136">
        <v>0</v>
      </c>
      <c r="AE123" s="136">
        <v>0</v>
      </c>
      <c r="AF123" s="136">
        <v>1</v>
      </c>
      <c r="AG123" s="136">
        <v>0</v>
      </c>
      <c r="AH123" s="136">
        <v>1</v>
      </c>
      <c r="AI123" s="136">
        <v>0</v>
      </c>
      <c r="AJ123" s="136">
        <v>1</v>
      </c>
      <c r="AK123" s="136"/>
      <c r="AL123" s="136"/>
      <c r="AM123" s="136">
        <v>0</v>
      </c>
      <c r="AN123" s="131">
        <v>122</v>
      </c>
      <c r="AO123" s="5"/>
    </row>
    <row r="124" spans="1:42" ht="18.75" thickBot="1">
      <c r="A124" s="387"/>
      <c r="B124" s="311"/>
      <c r="C124" s="339"/>
      <c r="D124" s="340"/>
      <c r="E124" s="341"/>
      <c r="F124" s="343" t="s">
        <v>162</v>
      </c>
      <c r="G124" s="343"/>
      <c r="H124" s="193" t="s">
        <v>163</v>
      </c>
      <c r="I124" s="152">
        <f t="shared" si="3"/>
        <v>1</v>
      </c>
      <c r="J124" s="152">
        <f t="shared" si="4"/>
        <v>18</v>
      </c>
      <c r="K124" s="152"/>
      <c r="L124" s="152">
        <v>1</v>
      </c>
      <c r="M124" s="152">
        <v>0</v>
      </c>
      <c r="N124" s="152">
        <v>1</v>
      </c>
      <c r="O124" s="152">
        <v>1</v>
      </c>
      <c r="P124" s="152">
        <v>1</v>
      </c>
      <c r="Q124" s="152"/>
      <c r="R124" s="152">
        <v>1</v>
      </c>
      <c r="S124" s="152">
        <v>1</v>
      </c>
      <c r="T124" s="152">
        <v>0</v>
      </c>
      <c r="U124" s="152">
        <v>1</v>
      </c>
      <c r="V124" s="152"/>
      <c r="W124" s="152">
        <v>0</v>
      </c>
      <c r="X124" s="152">
        <v>2</v>
      </c>
      <c r="Y124" s="152">
        <v>1</v>
      </c>
      <c r="Z124" s="152">
        <v>3</v>
      </c>
      <c r="AA124" s="152">
        <v>1</v>
      </c>
      <c r="AB124" s="152">
        <v>1</v>
      </c>
      <c r="AC124" s="152"/>
      <c r="AD124" s="152">
        <v>1</v>
      </c>
      <c r="AE124" s="152">
        <v>1</v>
      </c>
      <c r="AF124" s="152"/>
      <c r="AG124" s="152"/>
      <c r="AH124" s="152">
        <v>0</v>
      </c>
      <c r="AI124" s="152">
        <v>0</v>
      </c>
      <c r="AJ124" s="152"/>
      <c r="AK124" s="152"/>
      <c r="AL124" s="152"/>
      <c r="AM124" s="152">
        <v>1</v>
      </c>
      <c r="AN124" s="131">
        <v>123</v>
      </c>
      <c r="AO124" s="5"/>
    </row>
    <row r="125" spans="1:42" ht="18.75" thickBot="1">
      <c r="A125" s="387"/>
      <c r="B125" s="311"/>
      <c r="C125" s="339"/>
      <c r="D125" s="340"/>
      <c r="E125" s="341"/>
      <c r="F125" s="331" t="s">
        <v>164</v>
      </c>
      <c r="G125" s="332"/>
      <c r="H125" s="193" t="s">
        <v>165</v>
      </c>
      <c r="I125" s="136">
        <f t="shared" si="3"/>
        <v>3</v>
      </c>
      <c r="J125" s="136">
        <f t="shared" si="4"/>
        <v>85</v>
      </c>
      <c r="K125" s="136"/>
      <c r="L125" s="136">
        <v>3</v>
      </c>
      <c r="M125" s="136">
        <v>1</v>
      </c>
      <c r="N125" s="136">
        <v>3</v>
      </c>
      <c r="O125" s="136">
        <v>3</v>
      </c>
      <c r="P125" s="136">
        <v>3</v>
      </c>
      <c r="Q125" s="136">
        <v>5</v>
      </c>
      <c r="R125" s="136">
        <v>2</v>
      </c>
      <c r="S125" s="136">
        <v>4</v>
      </c>
      <c r="T125" s="136">
        <v>4</v>
      </c>
      <c r="U125" s="136">
        <v>7</v>
      </c>
      <c r="V125" s="136">
        <v>4</v>
      </c>
      <c r="W125" s="136">
        <v>3</v>
      </c>
      <c r="X125" s="136">
        <v>9</v>
      </c>
      <c r="Y125" s="136">
        <v>2</v>
      </c>
      <c r="Z125" s="136">
        <v>7</v>
      </c>
      <c r="AA125" s="136">
        <v>3</v>
      </c>
      <c r="AB125" s="136">
        <v>4</v>
      </c>
      <c r="AC125" s="136">
        <v>1</v>
      </c>
      <c r="AD125" s="136">
        <v>3</v>
      </c>
      <c r="AE125" s="136">
        <v>2</v>
      </c>
      <c r="AF125" s="136">
        <v>3</v>
      </c>
      <c r="AG125" s="136">
        <v>1</v>
      </c>
      <c r="AH125" s="136">
        <v>1</v>
      </c>
      <c r="AI125" s="136">
        <v>2</v>
      </c>
      <c r="AJ125" s="136">
        <v>2</v>
      </c>
      <c r="AK125" s="136"/>
      <c r="AL125" s="136"/>
      <c r="AM125" s="136">
        <v>3</v>
      </c>
      <c r="AN125" s="131">
        <v>124</v>
      </c>
      <c r="AO125" s="5"/>
    </row>
    <row r="126" spans="1:42" ht="18">
      <c r="A126" s="387"/>
      <c r="B126" s="312"/>
      <c r="C126" s="344" t="s">
        <v>167</v>
      </c>
      <c r="D126" s="345"/>
      <c r="E126" s="345"/>
      <c r="F126" s="345"/>
      <c r="G126" s="345"/>
      <c r="H126" s="346"/>
      <c r="I126" s="150">
        <f t="shared" si="3"/>
        <v>4</v>
      </c>
      <c r="J126" s="150">
        <f t="shared" si="4"/>
        <v>107</v>
      </c>
      <c r="K126" s="150">
        <v>0</v>
      </c>
      <c r="L126" s="150">
        <v>4</v>
      </c>
      <c r="M126" s="150">
        <v>2</v>
      </c>
      <c r="N126" s="150">
        <v>4</v>
      </c>
      <c r="O126" s="150">
        <v>4</v>
      </c>
      <c r="P126" s="150">
        <v>4</v>
      </c>
      <c r="Q126" s="150">
        <v>5</v>
      </c>
      <c r="R126" s="150">
        <v>3</v>
      </c>
      <c r="S126" s="150">
        <v>5</v>
      </c>
      <c r="T126" s="150">
        <v>4</v>
      </c>
      <c r="U126" s="150">
        <v>8</v>
      </c>
      <c r="V126" s="150">
        <v>4</v>
      </c>
      <c r="W126" s="150">
        <v>3</v>
      </c>
      <c r="X126" s="150">
        <v>11</v>
      </c>
      <c r="Y126" s="150">
        <v>3</v>
      </c>
      <c r="Z126" s="150">
        <v>10</v>
      </c>
      <c r="AA126" s="150">
        <v>4</v>
      </c>
      <c r="AB126" s="150">
        <v>5</v>
      </c>
      <c r="AC126" s="150">
        <v>1</v>
      </c>
      <c r="AD126" s="150">
        <v>4</v>
      </c>
      <c r="AE126" s="150">
        <v>3</v>
      </c>
      <c r="AF126" s="150">
        <v>4</v>
      </c>
      <c r="AG126" s="150">
        <v>1</v>
      </c>
      <c r="AH126" s="150">
        <v>2</v>
      </c>
      <c r="AI126" s="150">
        <v>2</v>
      </c>
      <c r="AJ126" s="150">
        <v>3</v>
      </c>
      <c r="AK126" s="150">
        <v>0</v>
      </c>
      <c r="AL126" s="150"/>
      <c r="AM126" s="150">
        <v>4</v>
      </c>
      <c r="AN126" s="131">
        <v>125</v>
      </c>
      <c r="AO126" s="150">
        <f>SUM(AO123:AO125)</f>
        <v>0</v>
      </c>
    </row>
    <row r="127" spans="1:42">
      <c r="A127" s="387"/>
      <c r="B127" s="354" t="s">
        <v>168</v>
      </c>
      <c r="C127" s="356" t="s">
        <v>169</v>
      </c>
      <c r="D127" s="356"/>
      <c r="E127" s="356"/>
      <c r="F127" s="356"/>
      <c r="G127" s="356"/>
      <c r="H127" s="194" t="s">
        <v>170</v>
      </c>
      <c r="I127" s="136">
        <f t="shared" si="3"/>
        <v>0</v>
      </c>
      <c r="J127" s="136">
        <f t="shared" si="4"/>
        <v>4</v>
      </c>
      <c r="K127" s="136"/>
      <c r="L127" s="136">
        <v>0</v>
      </c>
      <c r="M127" s="136"/>
      <c r="N127" s="136">
        <v>0</v>
      </c>
      <c r="O127" s="136"/>
      <c r="P127" s="136">
        <v>0</v>
      </c>
      <c r="Q127" s="136"/>
      <c r="R127" s="136">
        <v>0</v>
      </c>
      <c r="S127" s="136">
        <v>0</v>
      </c>
      <c r="T127" s="136">
        <v>0</v>
      </c>
      <c r="U127" s="136"/>
      <c r="V127" s="136">
        <v>1</v>
      </c>
      <c r="W127" s="136"/>
      <c r="X127" s="136">
        <v>0</v>
      </c>
      <c r="Y127" s="136"/>
      <c r="Z127" s="136"/>
      <c r="AA127" s="136">
        <v>0</v>
      </c>
      <c r="AB127" s="136"/>
      <c r="AC127" s="136">
        <v>1</v>
      </c>
      <c r="AD127" s="136">
        <v>0</v>
      </c>
      <c r="AE127" s="136">
        <v>0</v>
      </c>
      <c r="AF127" s="136"/>
      <c r="AG127" s="136">
        <v>0</v>
      </c>
      <c r="AH127" s="136">
        <v>1</v>
      </c>
      <c r="AI127" s="136">
        <v>0</v>
      </c>
      <c r="AJ127" s="136">
        <v>1</v>
      </c>
      <c r="AK127" s="136"/>
      <c r="AL127" s="136"/>
      <c r="AM127" s="136"/>
      <c r="AN127" s="131">
        <v>126</v>
      </c>
      <c r="AO127" s="5"/>
    </row>
    <row r="128" spans="1:42">
      <c r="A128" s="387"/>
      <c r="B128" s="355"/>
      <c r="C128" s="357"/>
      <c r="D128" s="357"/>
      <c r="E128" s="357"/>
      <c r="F128" s="357"/>
      <c r="G128" s="357"/>
      <c r="H128" s="194" t="s">
        <v>171</v>
      </c>
      <c r="I128" s="136">
        <f t="shared" si="3"/>
        <v>0</v>
      </c>
      <c r="J128" s="136">
        <f t="shared" si="4"/>
        <v>3</v>
      </c>
      <c r="K128" s="136"/>
      <c r="L128" s="136">
        <v>0</v>
      </c>
      <c r="M128" s="136">
        <v>1</v>
      </c>
      <c r="N128" s="136">
        <v>0</v>
      </c>
      <c r="O128" s="136"/>
      <c r="P128" s="136">
        <v>0</v>
      </c>
      <c r="Q128" s="136"/>
      <c r="R128" s="136">
        <v>0</v>
      </c>
      <c r="S128" s="136">
        <v>0</v>
      </c>
      <c r="T128" s="136">
        <v>0</v>
      </c>
      <c r="U128" s="136"/>
      <c r="V128" s="136"/>
      <c r="W128" s="136">
        <v>1</v>
      </c>
      <c r="X128" s="136">
        <v>0</v>
      </c>
      <c r="Y128" s="136"/>
      <c r="Z128" s="136"/>
      <c r="AA128" s="136">
        <v>0</v>
      </c>
      <c r="AB128" s="136"/>
      <c r="AC128" s="136"/>
      <c r="AD128" s="136">
        <v>0</v>
      </c>
      <c r="AE128" s="136">
        <v>0</v>
      </c>
      <c r="AF128" s="136"/>
      <c r="AG128" s="136">
        <v>0</v>
      </c>
      <c r="AH128" s="136">
        <v>1</v>
      </c>
      <c r="AI128" s="136">
        <v>0</v>
      </c>
      <c r="AJ128" s="136"/>
      <c r="AK128" s="136"/>
      <c r="AL128" s="136"/>
      <c r="AM128" s="136"/>
      <c r="AN128" s="131">
        <v>127</v>
      </c>
      <c r="AO128" s="5"/>
    </row>
    <row r="129" spans="1:41" ht="31.5">
      <c r="A129" s="387"/>
      <c r="B129" s="358"/>
      <c r="C129" s="359"/>
      <c r="D129" s="359"/>
      <c r="E129" s="359"/>
      <c r="F129" s="359"/>
      <c r="G129" s="360"/>
      <c r="H129" s="195" t="s">
        <v>172</v>
      </c>
      <c r="I129" s="137">
        <f t="shared" si="3"/>
        <v>9</v>
      </c>
      <c r="J129" s="137">
        <f t="shared" si="4"/>
        <v>330</v>
      </c>
      <c r="K129" s="137">
        <v>8</v>
      </c>
      <c r="L129" s="137">
        <v>9</v>
      </c>
      <c r="M129" s="137">
        <v>5</v>
      </c>
      <c r="N129" s="137">
        <v>16</v>
      </c>
      <c r="O129" s="137">
        <v>10</v>
      </c>
      <c r="P129" s="137">
        <v>9</v>
      </c>
      <c r="Q129" s="137">
        <v>15</v>
      </c>
      <c r="R129" s="137">
        <v>9</v>
      </c>
      <c r="S129" s="137">
        <v>16</v>
      </c>
      <c r="T129" s="137">
        <v>9</v>
      </c>
      <c r="U129" s="137">
        <v>22</v>
      </c>
      <c r="V129" s="137">
        <v>11</v>
      </c>
      <c r="W129" s="137">
        <v>8</v>
      </c>
      <c r="X129" s="137">
        <v>29</v>
      </c>
      <c r="Y129" s="137">
        <v>10</v>
      </c>
      <c r="Z129" s="137">
        <v>23</v>
      </c>
      <c r="AA129" s="137">
        <v>8</v>
      </c>
      <c r="AB129" s="137">
        <v>14</v>
      </c>
      <c r="AC129" s="137">
        <v>5</v>
      </c>
      <c r="AD129" s="137">
        <v>10</v>
      </c>
      <c r="AE129" s="137">
        <v>8</v>
      </c>
      <c r="AF129" s="137">
        <v>6</v>
      </c>
      <c r="AG129" s="137">
        <v>3</v>
      </c>
      <c r="AH129" s="137">
        <v>5</v>
      </c>
      <c r="AI129" s="137">
        <v>6</v>
      </c>
      <c r="AJ129" s="137">
        <v>6</v>
      </c>
      <c r="AK129" s="137">
        <v>10</v>
      </c>
      <c r="AL129" s="137">
        <v>2</v>
      </c>
      <c r="AM129" s="137">
        <v>38</v>
      </c>
      <c r="AN129" s="131">
        <v>128</v>
      </c>
      <c r="AO129" s="137">
        <f>SUM(AO122,AO126)</f>
        <v>0</v>
      </c>
    </row>
    <row r="130" spans="1:41" ht="15.75">
      <c r="A130" s="387"/>
      <c r="B130" s="361" t="s">
        <v>173</v>
      </c>
      <c r="C130" s="362"/>
      <c r="D130" s="362"/>
      <c r="E130" s="362"/>
      <c r="F130" s="362"/>
      <c r="G130" s="363"/>
      <c r="H130" s="47" t="s">
        <v>174</v>
      </c>
      <c r="I130" s="153">
        <f t="shared" si="3"/>
        <v>90</v>
      </c>
      <c r="J130" s="153">
        <f t="shared" si="4"/>
        <v>1520</v>
      </c>
      <c r="K130" s="153">
        <v>0</v>
      </c>
      <c r="L130" s="153">
        <v>90</v>
      </c>
      <c r="M130" s="153">
        <v>0</v>
      </c>
      <c r="N130" s="153">
        <v>0</v>
      </c>
      <c r="O130" s="153">
        <v>0</v>
      </c>
      <c r="P130" s="153">
        <v>20</v>
      </c>
      <c r="Q130" s="153">
        <v>0</v>
      </c>
      <c r="R130" s="153">
        <v>98</v>
      </c>
      <c r="S130" s="153"/>
      <c r="T130" s="153">
        <v>0</v>
      </c>
      <c r="U130" s="153">
        <v>104</v>
      </c>
      <c r="V130" s="153">
        <v>0</v>
      </c>
      <c r="W130" s="153">
        <v>169</v>
      </c>
      <c r="X130" s="153">
        <v>0</v>
      </c>
      <c r="Y130" s="153">
        <v>0</v>
      </c>
      <c r="Z130" s="153">
        <v>330</v>
      </c>
      <c r="AA130" s="153">
        <v>0</v>
      </c>
      <c r="AB130" s="153"/>
      <c r="AC130" s="153">
        <v>20</v>
      </c>
      <c r="AD130" s="153">
        <v>42</v>
      </c>
      <c r="AE130" s="153">
        <v>6</v>
      </c>
      <c r="AF130" s="153">
        <v>100</v>
      </c>
      <c r="AG130" s="153"/>
      <c r="AH130" s="153">
        <v>130</v>
      </c>
      <c r="AI130" s="153">
        <v>355</v>
      </c>
      <c r="AJ130" s="153">
        <v>56</v>
      </c>
      <c r="AK130" s="153">
        <v>0</v>
      </c>
      <c r="AL130" s="153"/>
      <c r="AM130" s="153"/>
      <c r="AN130" s="131">
        <v>129</v>
      </c>
      <c r="AO130" s="48">
        <f>HLOOKUP($AO$1,'Datos base 2020'!$I$2:$AM$245,'formulario 2020'!AN130,FALSE)</f>
        <v>0</v>
      </c>
    </row>
    <row r="131" spans="1:41">
      <c r="A131" s="364" t="s">
        <v>175</v>
      </c>
      <c r="B131" s="365" t="s">
        <v>176</v>
      </c>
      <c r="C131" s="366"/>
      <c r="D131" s="369" t="s">
        <v>177</v>
      </c>
      <c r="E131" s="372" t="s">
        <v>178</v>
      </c>
      <c r="F131" s="373"/>
      <c r="G131" s="374"/>
      <c r="H131" s="196" t="s">
        <v>179</v>
      </c>
      <c r="I131" s="154">
        <f t="shared" si="3"/>
        <v>79</v>
      </c>
      <c r="J131" s="154">
        <f t="shared" si="4"/>
        <v>12139</v>
      </c>
      <c r="K131" s="154">
        <v>437</v>
      </c>
      <c r="L131" s="154">
        <v>79</v>
      </c>
      <c r="M131" s="154">
        <v>25</v>
      </c>
      <c r="N131" s="154">
        <v>467</v>
      </c>
      <c r="O131" s="154">
        <v>101</v>
      </c>
      <c r="P131" s="154">
        <v>103</v>
      </c>
      <c r="Q131" s="154">
        <v>641</v>
      </c>
      <c r="R131" s="154">
        <v>174</v>
      </c>
      <c r="S131" s="154">
        <v>1078</v>
      </c>
      <c r="T131" s="154">
        <v>260</v>
      </c>
      <c r="U131" s="154">
        <v>2642</v>
      </c>
      <c r="V131" s="154">
        <v>1477</v>
      </c>
      <c r="W131" s="154">
        <v>110</v>
      </c>
      <c r="X131" s="154">
        <v>1286</v>
      </c>
      <c r="Y131" s="154">
        <v>473</v>
      </c>
      <c r="Z131" s="154">
        <v>500</v>
      </c>
      <c r="AA131" s="154">
        <v>132</v>
      </c>
      <c r="AB131" s="154">
        <v>567</v>
      </c>
      <c r="AC131" s="154">
        <v>10</v>
      </c>
      <c r="AD131" s="154">
        <v>550</v>
      </c>
      <c r="AE131" s="154">
        <v>82</v>
      </c>
      <c r="AF131" s="154">
        <v>205</v>
      </c>
      <c r="AG131" s="154">
        <v>43</v>
      </c>
      <c r="AH131" s="154">
        <v>307</v>
      </c>
      <c r="AI131" s="154">
        <v>98</v>
      </c>
      <c r="AJ131" s="154">
        <v>288</v>
      </c>
      <c r="AK131" s="154">
        <v>4</v>
      </c>
      <c r="AL131" s="154"/>
      <c r="AM131" s="154">
        <v>0</v>
      </c>
      <c r="AN131" s="131">
        <v>130</v>
      </c>
      <c r="AO131" s="50">
        <f>HLOOKUP($AO$1,'Datos base 2020'!$I$2:$AM$245,'formulario 2020'!AN131,FALSE)</f>
        <v>79</v>
      </c>
    </row>
    <row r="132" spans="1:41">
      <c r="A132" s="364"/>
      <c r="B132" s="367"/>
      <c r="C132" s="368"/>
      <c r="D132" s="370"/>
      <c r="E132" s="375"/>
      <c r="F132" s="376"/>
      <c r="G132" s="377"/>
      <c r="H132" s="196" t="s">
        <v>180</v>
      </c>
      <c r="I132" s="154">
        <f t="shared" si="3"/>
        <v>0</v>
      </c>
      <c r="J132" s="154">
        <f t="shared" si="4"/>
        <v>17662</v>
      </c>
      <c r="K132" s="154">
        <v>0</v>
      </c>
      <c r="L132" s="154">
        <v>0</v>
      </c>
      <c r="M132" s="154">
        <v>0</v>
      </c>
      <c r="N132" s="154">
        <v>0</v>
      </c>
      <c r="O132" s="154">
        <v>0</v>
      </c>
      <c r="P132" s="154">
        <v>0</v>
      </c>
      <c r="Q132" s="154">
        <v>0</v>
      </c>
      <c r="R132" s="154">
        <v>0</v>
      </c>
      <c r="S132" s="154">
        <v>0</v>
      </c>
      <c r="T132" s="154">
        <v>0</v>
      </c>
      <c r="U132" s="154">
        <v>0</v>
      </c>
      <c r="V132" s="154">
        <v>0</v>
      </c>
      <c r="W132" s="154">
        <v>342</v>
      </c>
      <c r="X132" s="154">
        <v>447</v>
      </c>
      <c r="Y132" s="154">
        <v>7000</v>
      </c>
      <c r="Z132" s="154">
        <v>7900</v>
      </c>
      <c r="AA132" s="154">
        <v>4</v>
      </c>
      <c r="AB132" s="154">
        <v>84</v>
      </c>
      <c r="AC132" s="154">
        <v>0</v>
      </c>
      <c r="AD132" s="154">
        <v>1885</v>
      </c>
      <c r="AE132" s="154">
        <v>0</v>
      </c>
      <c r="AF132" s="154">
        <v>0</v>
      </c>
      <c r="AG132" s="154"/>
      <c r="AH132" s="154">
        <v>0</v>
      </c>
      <c r="AI132" s="154">
        <v>0</v>
      </c>
      <c r="AJ132" s="154">
        <v>0</v>
      </c>
      <c r="AK132" s="154">
        <v>0</v>
      </c>
      <c r="AL132" s="154"/>
      <c r="AM132" s="154">
        <v>0</v>
      </c>
      <c r="AN132" s="131">
        <v>131</v>
      </c>
      <c r="AO132" s="50">
        <f>HLOOKUP($AO$1,'Datos base 2020'!$I$2:$AM$245,'formulario 2020'!AN132,FALSE)</f>
        <v>0</v>
      </c>
    </row>
    <row r="133" spans="1:41">
      <c r="A133" s="364"/>
      <c r="B133" s="367"/>
      <c r="C133" s="368"/>
      <c r="D133" s="370"/>
      <c r="E133" s="375"/>
      <c r="F133" s="376"/>
      <c r="G133" s="377"/>
      <c r="H133" s="197" t="s">
        <v>181</v>
      </c>
      <c r="I133" s="154">
        <f t="shared" si="3"/>
        <v>0</v>
      </c>
      <c r="J133" s="154">
        <f t="shared" si="4"/>
        <v>1</v>
      </c>
      <c r="K133" s="154">
        <v>0</v>
      </c>
      <c r="L133" s="154">
        <v>0</v>
      </c>
      <c r="M133" s="154">
        <v>0</v>
      </c>
      <c r="N133" s="154">
        <v>0</v>
      </c>
      <c r="O133" s="154">
        <v>0</v>
      </c>
      <c r="P133" s="154">
        <v>0</v>
      </c>
      <c r="Q133" s="154">
        <v>0</v>
      </c>
      <c r="R133" s="154">
        <v>0</v>
      </c>
      <c r="S133" s="154">
        <v>0</v>
      </c>
      <c r="T133" s="154">
        <v>0</v>
      </c>
      <c r="U133" s="154">
        <v>0</v>
      </c>
      <c r="V133" s="154">
        <v>0</v>
      </c>
      <c r="W133" s="154">
        <v>1</v>
      </c>
      <c r="X133" s="154">
        <v>0</v>
      </c>
      <c r="Y133" s="154">
        <v>0</v>
      </c>
      <c r="Z133" s="154"/>
      <c r="AA133" s="154">
        <v>0</v>
      </c>
      <c r="AB133" s="154">
        <v>0</v>
      </c>
      <c r="AC133" s="154">
        <v>0</v>
      </c>
      <c r="AD133" s="154">
        <v>0</v>
      </c>
      <c r="AE133" s="154">
        <v>0</v>
      </c>
      <c r="AF133" s="154">
        <v>0</v>
      </c>
      <c r="AG133" s="154"/>
      <c r="AH133" s="154">
        <v>0</v>
      </c>
      <c r="AI133" s="154">
        <v>0</v>
      </c>
      <c r="AJ133" s="154">
        <v>0</v>
      </c>
      <c r="AK133" s="154">
        <v>0</v>
      </c>
      <c r="AL133" s="154"/>
      <c r="AM133" s="154">
        <v>0</v>
      </c>
      <c r="AN133" s="131">
        <v>132</v>
      </c>
      <c r="AO133" s="50">
        <f>HLOOKUP($AO$1,'Datos base 2020'!$I$2:$AM$245,'formulario 2020'!AN133,FALSE)</f>
        <v>0</v>
      </c>
    </row>
    <row r="134" spans="1:41">
      <c r="A134" s="364"/>
      <c r="B134" s="367"/>
      <c r="C134" s="368"/>
      <c r="D134" s="370"/>
      <c r="E134" s="375"/>
      <c r="F134" s="376"/>
      <c r="G134" s="377"/>
      <c r="H134" s="197" t="s">
        <v>182</v>
      </c>
      <c r="I134" s="154">
        <f t="shared" si="3"/>
        <v>790</v>
      </c>
      <c r="J134" s="154">
        <f t="shared" si="4"/>
        <v>20500</v>
      </c>
      <c r="K134" s="154">
        <v>610</v>
      </c>
      <c r="L134" s="154">
        <v>790</v>
      </c>
      <c r="M134" s="154">
        <v>165</v>
      </c>
      <c r="N134" s="154">
        <v>484</v>
      </c>
      <c r="O134" s="154">
        <v>669</v>
      </c>
      <c r="P134" s="154">
        <v>176</v>
      </c>
      <c r="Q134" s="154">
        <v>323</v>
      </c>
      <c r="R134" s="154">
        <v>239</v>
      </c>
      <c r="S134" s="154">
        <v>557</v>
      </c>
      <c r="T134" s="154">
        <v>824</v>
      </c>
      <c r="U134" s="154">
        <v>4045</v>
      </c>
      <c r="V134" s="154">
        <v>1349</v>
      </c>
      <c r="W134" s="154">
        <v>817</v>
      </c>
      <c r="X134" s="154">
        <v>1861</v>
      </c>
      <c r="Y134" s="154">
        <v>316</v>
      </c>
      <c r="Z134" s="154">
        <v>1993</v>
      </c>
      <c r="AA134" s="154">
        <v>164</v>
      </c>
      <c r="AB134" s="154">
        <v>3287</v>
      </c>
      <c r="AC134" s="154">
        <v>112</v>
      </c>
      <c r="AD134" s="154">
        <v>304</v>
      </c>
      <c r="AE134" s="154">
        <v>268</v>
      </c>
      <c r="AF134" s="154">
        <v>32</v>
      </c>
      <c r="AG134" s="154">
        <v>11</v>
      </c>
      <c r="AH134" s="154">
        <v>89</v>
      </c>
      <c r="AI134" s="154">
        <v>71</v>
      </c>
      <c r="AJ134" s="154">
        <v>374</v>
      </c>
      <c r="AK134" s="154">
        <v>570</v>
      </c>
      <c r="AL134" s="154"/>
      <c r="AM134" s="154">
        <v>0</v>
      </c>
      <c r="AN134" s="131">
        <v>133</v>
      </c>
      <c r="AO134" s="50">
        <f>HLOOKUP($AO$1,'Datos base 2020'!$I$2:$AM$245,'formulario 2020'!AN134,FALSE)</f>
        <v>790</v>
      </c>
    </row>
    <row r="135" spans="1:41" ht="15.75">
      <c r="A135" s="364"/>
      <c r="B135" s="367"/>
      <c r="C135" s="368"/>
      <c r="D135" s="371"/>
      <c r="E135" s="378"/>
      <c r="F135" s="379"/>
      <c r="G135" s="380"/>
      <c r="H135" s="198" t="s">
        <v>183</v>
      </c>
      <c r="I135" s="155">
        <f t="shared" si="3"/>
        <v>869</v>
      </c>
      <c r="J135" s="155">
        <f t="shared" si="4"/>
        <v>50302</v>
      </c>
      <c r="K135" s="155">
        <v>1047</v>
      </c>
      <c r="L135" s="155">
        <v>869</v>
      </c>
      <c r="M135" s="155">
        <v>190</v>
      </c>
      <c r="N135" s="155">
        <v>951</v>
      </c>
      <c r="O135" s="155">
        <v>770</v>
      </c>
      <c r="P135" s="155">
        <v>279</v>
      </c>
      <c r="Q135" s="155">
        <v>964</v>
      </c>
      <c r="R135" s="155">
        <v>413</v>
      </c>
      <c r="S135" s="155">
        <v>1635</v>
      </c>
      <c r="T135" s="155">
        <v>1084</v>
      </c>
      <c r="U135" s="155">
        <v>6687</v>
      </c>
      <c r="V135" s="155">
        <v>2826</v>
      </c>
      <c r="W135" s="155">
        <v>1270</v>
      </c>
      <c r="X135" s="155">
        <v>3594</v>
      </c>
      <c r="Y135" s="155">
        <v>7789</v>
      </c>
      <c r="Z135" s="155">
        <v>10393</v>
      </c>
      <c r="AA135" s="155">
        <v>300</v>
      </c>
      <c r="AB135" s="155">
        <v>3938</v>
      </c>
      <c r="AC135" s="155">
        <v>122</v>
      </c>
      <c r="AD135" s="155">
        <v>2739</v>
      </c>
      <c r="AE135" s="155">
        <v>350</v>
      </c>
      <c r="AF135" s="155">
        <v>237</v>
      </c>
      <c r="AG135" s="155">
        <v>54</v>
      </c>
      <c r="AH135" s="155">
        <v>396</v>
      </c>
      <c r="AI135" s="155">
        <v>169</v>
      </c>
      <c r="AJ135" s="155">
        <v>662</v>
      </c>
      <c r="AK135" s="155">
        <v>574</v>
      </c>
      <c r="AL135" s="155"/>
      <c r="AM135" s="155">
        <v>0</v>
      </c>
      <c r="AN135" s="131">
        <v>134</v>
      </c>
      <c r="AO135" s="155">
        <f>SUM(AO131:AO134)</f>
        <v>869</v>
      </c>
    </row>
    <row r="136" spans="1:41" ht="18">
      <c r="A136" s="364"/>
      <c r="B136" s="367"/>
      <c r="C136" s="368"/>
      <c r="D136" s="381" t="s">
        <v>184</v>
      </c>
      <c r="E136" s="373" t="s">
        <v>185</v>
      </c>
      <c r="F136" s="373"/>
      <c r="G136" s="374"/>
      <c r="H136" s="199" t="s">
        <v>186</v>
      </c>
      <c r="I136" s="156">
        <f t="shared" si="3"/>
        <v>0</v>
      </c>
      <c r="J136" s="156">
        <f t="shared" si="4"/>
        <v>736</v>
      </c>
      <c r="K136" s="156">
        <v>0</v>
      </c>
      <c r="L136" s="156">
        <v>0</v>
      </c>
      <c r="M136" s="156">
        <v>0</v>
      </c>
      <c r="N136" s="156">
        <v>0</v>
      </c>
      <c r="O136" s="156">
        <v>0</v>
      </c>
      <c r="P136" s="156">
        <v>0</v>
      </c>
      <c r="Q136" s="156">
        <v>0</v>
      </c>
      <c r="R136" s="156">
        <v>0</v>
      </c>
      <c r="S136" s="156">
        <v>0</v>
      </c>
      <c r="T136" s="156">
        <v>0</v>
      </c>
      <c r="U136" s="156">
        <v>0</v>
      </c>
      <c r="V136" s="156">
        <v>0</v>
      </c>
      <c r="W136" s="156">
        <v>0</v>
      </c>
      <c r="X136" s="156">
        <v>0</v>
      </c>
      <c r="Y136" s="156">
        <v>0</v>
      </c>
      <c r="Z136" s="156">
        <v>0</v>
      </c>
      <c r="AA136" s="156">
        <v>0</v>
      </c>
      <c r="AB136" s="156">
        <v>0</v>
      </c>
      <c r="AC136" s="156">
        <v>0</v>
      </c>
      <c r="AD136" s="156">
        <v>0</v>
      </c>
      <c r="AE136" s="156">
        <v>0</v>
      </c>
      <c r="AF136" s="156">
        <v>0</v>
      </c>
      <c r="AG136" s="156"/>
      <c r="AH136" s="156">
        <v>0</v>
      </c>
      <c r="AI136" s="156">
        <v>0</v>
      </c>
      <c r="AJ136" s="156">
        <v>0</v>
      </c>
      <c r="AK136" s="156">
        <v>736</v>
      </c>
      <c r="AL136" s="156"/>
      <c r="AM136" s="156">
        <v>0</v>
      </c>
      <c r="AN136" s="131">
        <v>135</v>
      </c>
      <c r="AO136" s="156">
        <f>HLOOKUP($AO$1,'Datos base 2020'!$I$2:$AM$245,'formulario 2020'!AN136,FALSE)</f>
        <v>0</v>
      </c>
    </row>
    <row r="137" spans="1:41" ht="18">
      <c r="A137" s="364"/>
      <c r="B137" s="367"/>
      <c r="C137" s="368"/>
      <c r="D137" s="382"/>
      <c r="E137" s="376"/>
      <c r="F137" s="376"/>
      <c r="G137" s="377"/>
      <c r="H137" s="199" t="s">
        <v>187</v>
      </c>
      <c r="I137" s="156">
        <f t="shared" si="3"/>
        <v>0</v>
      </c>
      <c r="J137" s="156">
        <f t="shared" si="4"/>
        <v>14489</v>
      </c>
      <c r="K137" s="156">
        <v>0</v>
      </c>
      <c r="L137" s="156">
        <v>0</v>
      </c>
      <c r="M137" s="156">
        <v>0</v>
      </c>
      <c r="N137" s="156">
        <v>0</v>
      </c>
      <c r="O137" s="156">
        <v>0</v>
      </c>
      <c r="P137" s="156">
        <v>0</v>
      </c>
      <c r="Q137" s="156">
        <v>0</v>
      </c>
      <c r="R137" s="156">
        <v>0</v>
      </c>
      <c r="S137" s="156">
        <v>1</v>
      </c>
      <c r="T137" s="156">
        <v>0</v>
      </c>
      <c r="U137" s="156">
        <v>4</v>
      </c>
      <c r="V137" s="156">
        <v>0</v>
      </c>
      <c r="W137" s="156">
        <v>0</v>
      </c>
      <c r="X137" s="156">
        <v>2</v>
      </c>
      <c r="Y137" s="156">
        <v>1</v>
      </c>
      <c r="Z137" s="156">
        <v>0</v>
      </c>
      <c r="AA137" s="156">
        <v>0</v>
      </c>
      <c r="AB137" s="156">
        <v>4</v>
      </c>
      <c r="AC137" s="156">
        <v>0</v>
      </c>
      <c r="AD137" s="156">
        <v>0</v>
      </c>
      <c r="AE137" s="156">
        <v>0</v>
      </c>
      <c r="AF137" s="156">
        <v>0</v>
      </c>
      <c r="AG137" s="156"/>
      <c r="AH137" s="156">
        <v>0</v>
      </c>
      <c r="AI137" s="156">
        <v>0</v>
      </c>
      <c r="AJ137" s="156">
        <v>0</v>
      </c>
      <c r="AK137" s="156">
        <v>14477</v>
      </c>
      <c r="AL137" s="156"/>
      <c r="AM137" s="156">
        <v>0</v>
      </c>
      <c r="AN137" s="131">
        <v>136</v>
      </c>
      <c r="AO137" s="156">
        <f>HLOOKUP($AO$1,'Datos base 2020'!$I$2:$AM$245,'formulario 2020'!AN137,FALSE)</f>
        <v>0</v>
      </c>
    </row>
    <row r="138" spans="1:41" ht="18">
      <c r="A138" s="364"/>
      <c r="B138" s="367"/>
      <c r="C138" s="368"/>
      <c r="D138" s="382"/>
      <c r="E138" s="376"/>
      <c r="F138" s="376"/>
      <c r="G138" s="377"/>
      <c r="H138" s="199" t="s">
        <v>188</v>
      </c>
      <c r="I138" s="156">
        <f t="shared" si="3"/>
        <v>0</v>
      </c>
      <c r="J138" s="156">
        <f t="shared" si="4"/>
        <v>24631</v>
      </c>
      <c r="K138" s="156">
        <v>1</v>
      </c>
      <c r="L138" s="156">
        <v>0</v>
      </c>
      <c r="M138" s="156">
        <v>0</v>
      </c>
      <c r="N138" s="156">
        <v>0</v>
      </c>
      <c r="O138" s="156">
        <v>0</v>
      </c>
      <c r="P138" s="156">
        <v>0</v>
      </c>
      <c r="Q138" s="156">
        <v>0</v>
      </c>
      <c r="R138" s="156">
        <v>0</v>
      </c>
      <c r="S138" s="156">
        <v>2</v>
      </c>
      <c r="T138" s="156">
        <v>0</v>
      </c>
      <c r="U138" s="156">
        <v>4</v>
      </c>
      <c r="V138" s="156">
        <v>0</v>
      </c>
      <c r="W138" s="156">
        <v>1</v>
      </c>
      <c r="X138" s="156">
        <v>2</v>
      </c>
      <c r="Y138" s="156">
        <v>0</v>
      </c>
      <c r="Z138" s="156">
        <v>3</v>
      </c>
      <c r="AA138" s="156">
        <v>0</v>
      </c>
      <c r="AB138" s="156">
        <v>9</v>
      </c>
      <c r="AC138" s="156">
        <v>0</v>
      </c>
      <c r="AD138" s="156">
        <v>0</v>
      </c>
      <c r="AE138" s="156">
        <v>1</v>
      </c>
      <c r="AF138" s="156">
        <v>0</v>
      </c>
      <c r="AG138" s="156"/>
      <c r="AH138" s="156">
        <v>0</v>
      </c>
      <c r="AI138" s="156">
        <v>0</v>
      </c>
      <c r="AJ138" s="156">
        <v>0</v>
      </c>
      <c r="AK138" s="156">
        <v>24608</v>
      </c>
      <c r="AL138" s="156"/>
      <c r="AM138" s="156">
        <v>0</v>
      </c>
      <c r="AN138" s="131">
        <v>137</v>
      </c>
      <c r="AO138" s="156">
        <f>HLOOKUP($AO$1,'Datos base 2020'!$I$2:$AM$245,'formulario 2020'!AN138,FALSE)</f>
        <v>0</v>
      </c>
    </row>
    <row r="139" spans="1:41" ht="18">
      <c r="A139" s="364"/>
      <c r="B139" s="367"/>
      <c r="C139" s="368"/>
      <c r="D139" s="382"/>
      <c r="E139" s="376"/>
      <c r="F139" s="376"/>
      <c r="G139" s="377"/>
      <c r="H139" s="199" t="s">
        <v>189</v>
      </c>
      <c r="I139" s="156">
        <f t="shared" si="3"/>
        <v>3</v>
      </c>
      <c r="J139" s="156">
        <f t="shared" si="4"/>
        <v>56559</v>
      </c>
      <c r="K139" s="156">
        <v>3</v>
      </c>
      <c r="L139" s="156">
        <v>3</v>
      </c>
      <c r="M139" s="156">
        <v>1</v>
      </c>
      <c r="N139" s="156">
        <v>5</v>
      </c>
      <c r="O139" s="156">
        <v>0</v>
      </c>
      <c r="P139" s="156">
        <v>1</v>
      </c>
      <c r="Q139" s="156">
        <v>0</v>
      </c>
      <c r="R139" s="156">
        <v>0</v>
      </c>
      <c r="S139" s="156">
        <v>79</v>
      </c>
      <c r="T139" s="156">
        <v>2</v>
      </c>
      <c r="U139" s="156">
        <v>114</v>
      </c>
      <c r="V139" s="156">
        <v>3</v>
      </c>
      <c r="W139" s="156">
        <v>6</v>
      </c>
      <c r="X139" s="156">
        <v>57</v>
      </c>
      <c r="Y139" s="156">
        <v>2</v>
      </c>
      <c r="Z139" s="156">
        <v>5</v>
      </c>
      <c r="AA139" s="156">
        <v>0</v>
      </c>
      <c r="AB139" s="156">
        <v>76</v>
      </c>
      <c r="AC139" s="156">
        <v>0</v>
      </c>
      <c r="AD139" s="156">
        <v>0</v>
      </c>
      <c r="AE139" s="156">
        <v>4</v>
      </c>
      <c r="AF139" s="156">
        <v>0</v>
      </c>
      <c r="AG139" s="156"/>
      <c r="AH139" s="156">
        <v>1</v>
      </c>
      <c r="AI139" s="156">
        <v>1</v>
      </c>
      <c r="AJ139" s="156">
        <v>0</v>
      </c>
      <c r="AK139" s="156">
        <v>56196</v>
      </c>
      <c r="AL139" s="156"/>
      <c r="AM139" s="156">
        <v>0</v>
      </c>
      <c r="AN139" s="131">
        <v>138</v>
      </c>
      <c r="AO139" s="156">
        <f>HLOOKUP($AO$1,'Datos base 2020'!$I$2:$AM$245,'formulario 2020'!AN139,FALSE)</f>
        <v>3</v>
      </c>
    </row>
    <row r="140" spans="1:41" ht="18">
      <c r="A140" s="364"/>
      <c r="B140" s="367"/>
      <c r="C140" s="368"/>
      <c r="D140" s="382"/>
      <c r="E140" s="376"/>
      <c r="F140" s="376"/>
      <c r="G140" s="377"/>
      <c r="H140" s="199" t="s">
        <v>190</v>
      </c>
      <c r="I140" s="156">
        <f t="shared" si="3"/>
        <v>686</v>
      </c>
      <c r="J140" s="156">
        <f t="shared" si="4"/>
        <v>124047</v>
      </c>
      <c r="K140" s="156">
        <v>683</v>
      </c>
      <c r="L140" s="156">
        <v>686</v>
      </c>
      <c r="M140" s="156">
        <v>3</v>
      </c>
      <c r="N140" s="156">
        <v>1026</v>
      </c>
      <c r="O140" s="156">
        <v>551</v>
      </c>
      <c r="P140" s="156">
        <v>1803</v>
      </c>
      <c r="Q140" s="156">
        <v>156</v>
      </c>
      <c r="R140" s="156">
        <v>114</v>
      </c>
      <c r="S140" s="156">
        <v>3239</v>
      </c>
      <c r="T140" s="156">
        <v>347</v>
      </c>
      <c r="U140" s="156">
        <v>26184</v>
      </c>
      <c r="V140" s="156">
        <v>2825</v>
      </c>
      <c r="W140" s="156">
        <v>1378</v>
      </c>
      <c r="X140" s="156">
        <v>3059</v>
      </c>
      <c r="Y140" s="156">
        <v>732</v>
      </c>
      <c r="Z140" s="156">
        <v>5680</v>
      </c>
      <c r="AA140" s="156">
        <v>1</v>
      </c>
      <c r="AB140" s="156">
        <v>29852</v>
      </c>
      <c r="AC140" s="156">
        <v>474</v>
      </c>
      <c r="AD140" s="156">
        <v>1989</v>
      </c>
      <c r="AE140" s="156">
        <v>4373</v>
      </c>
      <c r="AF140" s="156">
        <v>9</v>
      </c>
      <c r="AG140" s="156">
        <v>4</v>
      </c>
      <c r="AH140" s="156">
        <v>167</v>
      </c>
      <c r="AI140" s="156">
        <v>40</v>
      </c>
      <c r="AJ140" s="156">
        <v>33</v>
      </c>
      <c r="AK140" s="156">
        <v>38202</v>
      </c>
      <c r="AL140" s="156">
        <v>433</v>
      </c>
      <c r="AM140" s="156">
        <v>4</v>
      </c>
      <c r="AN140" s="131">
        <v>139</v>
      </c>
      <c r="AO140" s="156">
        <f>HLOOKUP($AO$1,'Datos base 2020'!$I$2:$AM$245,'formulario 2020'!AN140,FALSE)</f>
        <v>686</v>
      </c>
    </row>
    <row r="141" spans="1:41" ht="18">
      <c r="A141" s="364"/>
      <c r="B141" s="367"/>
      <c r="C141" s="368"/>
      <c r="D141" s="382"/>
      <c r="E141" s="376"/>
      <c r="F141" s="376"/>
      <c r="G141" s="377"/>
      <c r="H141" s="199" t="s">
        <v>191</v>
      </c>
      <c r="I141" s="156">
        <f t="shared" si="3"/>
        <v>43189</v>
      </c>
      <c r="J141" s="156">
        <f t="shared" si="4"/>
        <v>1959071</v>
      </c>
      <c r="K141" s="156">
        <v>24200</v>
      </c>
      <c r="L141" s="156">
        <v>43189</v>
      </c>
      <c r="M141" s="156">
        <v>5736</v>
      </c>
      <c r="N141" s="156">
        <v>121765</v>
      </c>
      <c r="O141" s="156">
        <v>30651</v>
      </c>
      <c r="P141" s="156">
        <v>51623</v>
      </c>
      <c r="Q141" s="156">
        <v>51290</v>
      </c>
      <c r="R141" s="156">
        <v>58078</v>
      </c>
      <c r="S141" s="156">
        <v>144394</v>
      </c>
      <c r="T141" s="156">
        <v>28592</v>
      </c>
      <c r="U141" s="156">
        <v>242470</v>
      </c>
      <c r="V141" s="156">
        <v>89627</v>
      </c>
      <c r="W141" s="156">
        <v>34941</v>
      </c>
      <c r="X141" s="156">
        <v>311299</v>
      </c>
      <c r="Y141" s="156">
        <v>92879</v>
      </c>
      <c r="Z141" s="156">
        <v>292696</v>
      </c>
      <c r="AA141" s="156">
        <v>11467</v>
      </c>
      <c r="AB141" s="156">
        <v>113886</v>
      </c>
      <c r="AC141" s="156">
        <v>12676</v>
      </c>
      <c r="AD141" s="156">
        <v>56739</v>
      </c>
      <c r="AE141" s="156">
        <v>24718</v>
      </c>
      <c r="AF141" s="156">
        <v>10151</v>
      </c>
      <c r="AG141" s="156">
        <v>7693</v>
      </c>
      <c r="AH141" s="156">
        <v>14716</v>
      </c>
      <c r="AI141" s="156">
        <v>9982</v>
      </c>
      <c r="AJ141" s="156">
        <v>15894</v>
      </c>
      <c r="AK141" s="156">
        <v>21287</v>
      </c>
      <c r="AL141" s="156">
        <v>36209</v>
      </c>
      <c r="AM141" s="156">
        <v>223</v>
      </c>
      <c r="AN141" s="131">
        <v>140</v>
      </c>
      <c r="AO141" s="156">
        <f>HLOOKUP($AO$1,'Datos base 2020'!$I$2:$AM$245,'formulario 2020'!AN141,FALSE)</f>
        <v>43189</v>
      </c>
    </row>
    <row r="142" spans="1:41" ht="18.75" thickBot="1">
      <c r="A142" s="364"/>
      <c r="B142" s="367"/>
      <c r="C142" s="368"/>
      <c r="D142" s="383"/>
      <c r="E142" s="384"/>
      <c r="F142" s="384"/>
      <c r="G142" s="385"/>
      <c r="H142" s="199" t="s">
        <v>192</v>
      </c>
      <c r="I142" s="156">
        <f t="shared" si="3"/>
        <v>15911</v>
      </c>
      <c r="J142" s="156">
        <f t="shared" si="4"/>
        <v>790831</v>
      </c>
      <c r="K142" s="156">
        <v>22880</v>
      </c>
      <c r="L142" s="156">
        <v>15911</v>
      </c>
      <c r="M142" s="156">
        <v>8694</v>
      </c>
      <c r="N142" s="156">
        <v>58170</v>
      </c>
      <c r="O142" s="156">
        <v>8610</v>
      </c>
      <c r="P142" s="156">
        <v>9871</v>
      </c>
      <c r="Q142" s="156">
        <v>32846</v>
      </c>
      <c r="R142" s="156">
        <v>14821</v>
      </c>
      <c r="S142" s="156">
        <v>49178</v>
      </c>
      <c r="T142" s="156">
        <v>11861</v>
      </c>
      <c r="U142" s="156">
        <v>119973</v>
      </c>
      <c r="V142" s="156">
        <v>37948</v>
      </c>
      <c r="W142" s="156">
        <v>7665</v>
      </c>
      <c r="X142" s="156">
        <v>108137</v>
      </c>
      <c r="Y142" s="156">
        <v>35652</v>
      </c>
      <c r="Z142" s="156">
        <v>86499</v>
      </c>
      <c r="AA142" s="156">
        <v>18688</v>
      </c>
      <c r="AB142" s="156">
        <v>20810</v>
      </c>
      <c r="AC142" s="156">
        <v>3712</v>
      </c>
      <c r="AD142" s="156">
        <v>23578</v>
      </c>
      <c r="AE142" s="156">
        <v>8637</v>
      </c>
      <c r="AF142" s="156">
        <v>8966</v>
      </c>
      <c r="AG142" s="156">
        <v>7669</v>
      </c>
      <c r="AH142" s="156">
        <v>14211</v>
      </c>
      <c r="AI142" s="156">
        <v>6617</v>
      </c>
      <c r="AJ142" s="156">
        <v>25750</v>
      </c>
      <c r="AK142" s="156">
        <v>4879</v>
      </c>
      <c r="AL142" s="156">
        <v>18492</v>
      </c>
      <c r="AM142" s="156">
        <v>106</v>
      </c>
      <c r="AN142" s="131">
        <v>141</v>
      </c>
      <c r="AO142" s="156">
        <f>HLOOKUP($AO$1,'Datos base 2020'!$I$2:$AM$245,'formulario 2020'!AN142,FALSE)</f>
        <v>15911</v>
      </c>
    </row>
    <row r="143" spans="1:41" ht="18.75" thickBot="1">
      <c r="A143" s="364"/>
      <c r="B143" s="367"/>
      <c r="C143" s="368"/>
      <c r="D143" s="200"/>
      <c r="E143" s="201"/>
      <c r="F143" s="201"/>
      <c r="G143" s="201"/>
      <c r="H143" s="202" t="s">
        <v>193</v>
      </c>
      <c r="I143" s="156">
        <f t="shared" si="3"/>
        <v>32</v>
      </c>
      <c r="J143" s="156">
        <f t="shared" si="4"/>
        <v>2451</v>
      </c>
      <c r="K143" s="156">
        <v>19</v>
      </c>
      <c r="L143" s="156">
        <v>32</v>
      </c>
      <c r="M143" s="156">
        <v>1</v>
      </c>
      <c r="N143" s="156">
        <v>207</v>
      </c>
      <c r="O143" s="156">
        <v>65</v>
      </c>
      <c r="P143" s="156">
        <v>25</v>
      </c>
      <c r="Q143" s="156">
        <v>19</v>
      </c>
      <c r="R143" s="156">
        <v>45</v>
      </c>
      <c r="S143" s="156">
        <v>154</v>
      </c>
      <c r="T143" s="156">
        <v>14</v>
      </c>
      <c r="U143" s="156">
        <v>378</v>
      </c>
      <c r="V143" s="156">
        <v>75</v>
      </c>
      <c r="W143" s="156">
        <v>13</v>
      </c>
      <c r="X143" s="156">
        <v>319</v>
      </c>
      <c r="Y143" s="156">
        <v>54</v>
      </c>
      <c r="Z143" s="156">
        <v>477</v>
      </c>
      <c r="AA143" s="156">
        <v>40</v>
      </c>
      <c r="AB143" s="156">
        <v>22</v>
      </c>
      <c r="AC143" s="156">
        <v>3</v>
      </c>
      <c r="AD143" s="156">
        <v>64</v>
      </c>
      <c r="AE143" s="156">
        <v>93</v>
      </c>
      <c r="AF143" s="156">
        <v>8</v>
      </c>
      <c r="AG143" s="156">
        <v>4</v>
      </c>
      <c r="AH143" s="156">
        <v>1</v>
      </c>
      <c r="AI143" s="156">
        <v>45</v>
      </c>
      <c r="AJ143" s="156">
        <v>3</v>
      </c>
      <c r="AK143" s="156">
        <v>270</v>
      </c>
      <c r="AL143" s="156">
        <v>1</v>
      </c>
      <c r="AM143" s="156">
        <v>0</v>
      </c>
      <c r="AN143" s="131">
        <v>142</v>
      </c>
      <c r="AO143" s="156">
        <f>HLOOKUP($AO$1,'Datos base 2020'!$I$2:$AM$245,'formulario 2020'!AN143,FALSE)</f>
        <v>32</v>
      </c>
    </row>
    <row r="144" spans="1:41" ht="18.75" thickBot="1">
      <c r="A144" s="364"/>
      <c r="B144" s="367"/>
      <c r="C144" s="368"/>
      <c r="D144" s="388" t="s">
        <v>194</v>
      </c>
      <c r="E144" s="389"/>
      <c r="F144" s="389"/>
      <c r="G144" s="389"/>
      <c r="H144" s="390"/>
      <c r="I144" s="155">
        <f t="shared" si="3"/>
        <v>59821</v>
      </c>
      <c r="J144" s="155">
        <f t="shared" si="4"/>
        <v>2977129</v>
      </c>
      <c r="K144" s="155">
        <v>47786</v>
      </c>
      <c r="L144" s="155">
        <v>59821</v>
      </c>
      <c r="M144" s="155">
        <v>14435</v>
      </c>
      <c r="N144" s="155">
        <v>181173</v>
      </c>
      <c r="O144" s="155">
        <v>39877</v>
      </c>
      <c r="P144" s="155">
        <v>63323</v>
      </c>
      <c r="Q144" s="155">
        <v>84311</v>
      </c>
      <c r="R144" s="155">
        <v>73058</v>
      </c>
      <c r="S144" s="155">
        <v>197047</v>
      </c>
      <c r="T144" s="155">
        <v>40816</v>
      </c>
      <c r="U144" s="155">
        <v>389127</v>
      </c>
      <c r="V144" s="155">
        <v>130478</v>
      </c>
      <c r="W144" s="155">
        <v>44405</v>
      </c>
      <c r="X144" s="155">
        <v>422875</v>
      </c>
      <c r="Y144" s="155">
        <v>129320</v>
      </c>
      <c r="Z144" s="155">
        <v>385360</v>
      </c>
      <c r="AA144" s="155">
        <v>30196</v>
      </c>
      <c r="AB144" s="155">
        <v>168573</v>
      </c>
      <c r="AC144" s="155">
        <v>16865</v>
      </c>
      <c r="AD144" s="155">
        <v>82370</v>
      </c>
      <c r="AE144" s="155">
        <v>37826</v>
      </c>
      <c r="AF144" s="155">
        <v>19134</v>
      </c>
      <c r="AG144" s="155">
        <v>15370</v>
      </c>
      <c r="AH144" s="155">
        <v>29096</v>
      </c>
      <c r="AI144" s="155">
        <v>16685</v>
      </c>
      <c r="AJ144" s="155">
        <v>41680</v>
      </c>
      <c r="AK144" s="155">
        <v>160655</v>
      </c>
      <c r="AL144" s="155">
        <v>55135</v>
      </c>
      <c r="AM144" s="155">
        <v>332</v>
      </c>
      <c r="AN144" s="131">
        <v>143</v>
      </c>
      <c r="AO144" s="155">
        <f>HLOOKUP($AO$1,'Datos base 2020'!$I$2:$AM$245,'formulario 2020'!AN144,FALSE)</f>
        <v>59821</v>
      </c>
    </row>
    <row r="145" spans="1:41">
      <c r="A145" s="364"/>
      <c r="B145" s="391" t="s">
        <v>195</v>
      </c>
      <c r="C145" s="391"/>
      <c r="D145" s="393" t="s">
        <v>196</v>
      </c>
      <c r="E145" s="394"/>
      <c r="F145" s="394"/>
      <c r="G145" s="397" t="s">
        <v>197</v>
      </c>
      <c r="H145" s="398"/>
      <c r="I145" s="157">
        <f t="shared" ref="I145:I208" si="5">HLOOKUP($AO$1,$J$2:$AM$245,$AN145,FALSE)</f>
        <v>123</v>
      </c>
      <c r="J145" s="154">
        <f t="shared" si="4"/>
        <v>5549</v>
      </c>
      <c r="K145" s="157">
        <v>269</v>
      </c>
      <c r="L145" s="157">
        <v>123</v>
      </c>
      <c r="M145" s="157">
        <v>1</v>
      </c>
      <c r="N145" s="157">
        <v>198</v>
      </c>
      <c r="O145" s="157">
        <v>90</v>
      </c>
      <c r="P145" s="157">
        <v>233</v>
      </c>
      <c r="Q145" s="157">
        <v>187</v>
      </c>
      <c r="R145" s="157">
        <v>102</v>
      </c>
      <c r="S145" s="157">
        <v>286</v>
      </c>
      <c r="T145" s="157">
        <v>87</v>
      </c>
      <c r="U145" s="157">
        <v>303</v>
      </c>
      <c r="V145" s="157">
        <v>198</v>
      </c>
      <c r="W145" s="157">
        <v>71</v>
      </c>
      <c r="X145" s="157">
        <v>614</v>
      </c>
      <c r="Y145" s="157">
        <v>191</v>
      </c>
      <c r="Z145" s="157">
        <v>549</v>
      </c>
      <c r="AA145" s="157">
        <v>116</v>
      </c>
      <c r="AB145" s="157">
        <v>250</v>
      </c>
      <c r="AC145" s="157">
        <v>267</v>
      </c>
      <c r="AD145" s="157">
        <v>85</v>
      </c>
      <c r="AE145" s="157">
        <v>134</v>
      </c>
      <c r="AF145" s="157">
        <v>40</v>
      </c>
      <c r="AG145" s="157">
        <v>78</v>
      </c>
      <c r="AH145" s="157">
        <v>24</v>
      </c>
      <c r="AI145" s="157">
        <v>74</v>
      </c>
      <c r="AJ145" s="157">
        <v>166</v>
      </c>
      <c r="AK145" s="157">
        <v>367</v>
      </c>
      <c r="AL145" s="157">
        <v>445</v>
      </c>
      <c r="AM145" s="154">
        <v>1</v>
      </c>
      <c r="AN145" s="131">
        <v>144</v>
      </c>
      <c r="AO145" s="154">
        <f>HLOOKUP($AO$1,'Datos base 2020'!$I$2:$AM$245,'formulario 2020'!AN145,FALSE)</f>
        <v>123</v>
      </c>
    </row>
    <row r="146" spans="1:41" ht="15.75">
      <c r="A146" s="364"/>
      <c r="B146" s="391"/>
      <c r="C146" s="391"/>
      <c r="D146" s="393"/>
      <c r="E146" s="394"/>
      <c r="F146" s="394"/>
      <c r="G146" s="397" t="s">
        <v>198</v>
      </c>
      <c r="H146" s="398" t="s">
        <v>198</v>
      </c>
      <c r="I146" s="159">
        <f t="shared" si="5"/>
        <v>53</v>
      </c>
      <c r="J146" s="158">
        <f t="shared" ref="J146:J209" si="6">SUM(K146:AM146)</f>
        <v>42678</v>
      </c>
      <c r="K146" s="159">
        <v>7420</v>
      </c>
      <c r="L146" s="159">
        <v>53</v>
      </c>
      <c r="M146" s="159">
        <v>14</v>
      </c>
      <c r="N146" s="159">
        <v>1725</v>
      </c>
      <c r="O146" s="159">
        <v>1250</v>
      </c>
      <c r="P146" s="159">
        <v>50</v>
      </c>
      <c r="Q146" s="159">
        <v>30</v>
      </c>
      <c r="R146" s="159">
        <v>41</v>
      </c>
      <c r="S146" s="159">
        <v>262</v>
      </c>
      <c r="T146" s="159">
        <v>1</v>
      </c>
      <c r="U146" s="159">
        <v>5783</v>
      </c>
      <c r="V146" s="159">
        <v>799</v>
      </c>
      <c r="W146" s="159">
        <v>256</v>
      </c>
      <c r="X146" s="159">
        <v>5094</v>
      </c>
      <c r="Y146" s="159">
        <v>88</v>
      </c>
      <c r="Z146" s="159">
        <v>1680</v>
      </c>
      <c r="AA146" s="159">
        <v>112</v>
      </c>
      <c r="AB146" s="159">
        <v>9901</v>
      </c>
      <c r="AC146" s="159">
        <v>118</v>
      </c>
      <c r="AD146" s="159">
        <v>995</v>
      </c>
      <c r="AE146" s="159">
        <v>166</v>
      </c>
      <c r="AF146" s="159">
        <v>9</v>
      </c>
      <c r="AG146" s="159">
        <v>1</v>
      </c>
      <c r="AH146" s="159">
        <v>3</v>
      </c>
      <c r="AI146" s="159">
        <v>5622</v>
      </c>
      <c r="AJ146" s="159">
        <v>32</v>
      </c>
      <c r="AK146" s="159">
        <v>1100</v>
      </c>
      <c r="AL146" s="159">
        <v>72</v>
      </c>
      <c r="AM146" s="158">
        <v>1</v>
      </c>
      <c r="AN146" s="131">
        <v>145</v>
      </c>
      <c r="AO146" s="158">
        <f>HLOOKUP($AO$1,'Datos base 2020'!$I$2:$AM$245,'formulario 2020'!AN146,FALSE)</f>
        <v>53</v>
      </c>
    </row>
    <row r="147" spans="1:41">
      <c r="A147" s="364"/>
      <c r="B147" s="391"/>
      <c r="C147" s="391"/>
      <c r="D147" s="393"/>
      <c r="E147" s="394"/>
      <c r="F147" s="394"/>
      <c r="G147" s="397" t="s">
        <v>199</v>
      </c>
      <c r="H147" s="398" t="s">
        <v>199</v>
      </c>
      <c r="I147" s="157">
        <f t="shared" si="5"/>
        <v>428</v>
      </c>
      <c r="J147" s="154">
        <f t="shared" si="6"/>
        <v>35800</v>
      </c>
      <c r="K147" s="157">
        <v>306</v>
      </c>
      <c r="L147" s="157">
        <v>428</v>
      </c>
      <c r="M147" s="157">
        <v>99</v>
      </c>
      <c r="N147" s="157">
        <v>1457</v>
      </c>
      <c r="O147" s="157">
        <v>331</v>
      </c>
      <c r="P147" s="157">
        <v>438</v>
      </c>
      <c r="Q147" s="157">
        <v>9033</v>
      </c>
      <c r="R147" s="157">
        <v>235</v>
      </c>
      <c r="S147" s="157">
        <v>2333</v>
      </c>
      <c r="T147" s="157">
        <v>154</v>
      </c>
      <c r="U147" s="157">
        <v>124</v>
      </c>
      <c r="V147" s="157">
        <v>705</v>
      </c>
      <c r="W147" s="157">
        <v>181</v>
      </c>
      <c r="X147" s="157">
        <v>5465</v>
      </c>
      <c r="Y147" s="157">
        <v>667</v>
      </c>
      <c r="Z147" s="157">
        <v>3980</v>
      </c>
      <c r="AA147" s="157">
        <v>786</v>
      </c>
      <c r="AB147" s="157">
        <v>792</v>
      </c>
      <c r="AC147" s="157">
        <v>192</v>
      </c>
      <c r="AD147" s="157">
        <v>2401</v>
      </c>
      <c r="AE147" s="157">
        <v>383</v>
      </c>
      <c r="AF147" s="157">
        <v>516</v>
      </c>
      <c r="AG147" s="157">
        <v>861</v>
      </c>
      <c r="AH147" s="157">
        <v>152</v>
      </c>
      <c r="AI147" s="157">
        <v>1693</v>
      </c>
      <c r="AJ147" s="157">
        <v>2064</v>
      </c>
      <c r="AK147" s="157">
        <v>23</v>
      </c>
      <c r="AL147" s="157">
        <v>0</v>
      </c>
      <c r="AM147" s="154">
        <v>1</v>
      </c>
      <c r="AN147" s="131">
        <v>146</v>
      </c>
      <c r="AO147" s="154">
        <f>HLOOKUP($AO$1,'Datos base 2020'!$I$2:$AM$245,'formulario 2020'!AN147,FALSE)</f>
        <v>428</v>
      </c>
    </row>
    <row r="148" spans="1:41" ht="15.75">
      <c r="A148" s="364"/>
      <c r="B148" s="391"/>
      <c r="C148" s="391"/>
      <c r="D148" s="393"/>
      <c r="E148" s="394"/>
      <c r="F148" s="394"/>
      <c r="G148" s="397" t="s">
        <v>200</v>
      </c>
      <c r="H148" s="398" t="s">
        <v>200</v>
      </c>
      <c r="I148" s="159">
        <f t="shared" si="5"/>
        <v>0</v>
      </c>
      <c r="J148" s="158">
        <f t="shared" si="6"/>
        <v>328</v>
      </c>
      <c r="K148" s="159">
        <v>2</v>
      </c>
      <c r="L148" s="159">
        <v>0</v>
      </c>
      <c r="M148" s="159">
        <v>0</v>
      </c>
      <c r="N148" s="159">
        <v>0</v>
      </c>
      <c r="O148" s="159">
        <v>0</v>
      </c>
      <c r="P148" s="159">
        <v>0</v>
      </c>
      <c r="Q148" s="159">
        <v>0</v>
      </c>
      <c r="R148" s="159">
        <v>0</v>
      </c>
      <c r="S148" s="159">
        <v>0</v>
      </c>
      <c r="T148" s="159">
        <v>0</v>
      </c>
      <c r="U148" s="159">
        <v>0</v>
      </c>
      <c r="V148" s="159">
        <v>0</v>
      </c>
      <c r="W148" s="159">
        <v>0</v>
      </c>
      <c r="X148" s="159">
        <v>0</v>
      </c>
      <c r="Y148" s="159">
        <v>0</v>
      </c>
      <c r="Z148" s="159">
        <v>0</v>
      </c>
      <c r="AA148" s="159">
        <v>317</v>
      </c>
      <c r="AB148" s="159">
        <v>0</v>
      </c>
      <c r="AC148" s="159">
        <v>0</v>
      </c>
      <c r="AD148" s="159">
        <v>9</v>
      </c>
      <c r="AE148" s="159">
        <v>0</v>
      </c>
      <c r="AF148" s="159">
        <v>0</v>
      </c>
      <c r="AG148" s="159"/>
      <c r="AH148" s="159">
        <v>0</v>
      </c>
      <c r="AI148" s="159">
        <v>0</v>
      </c>
      <c r="AJ148" s="159">
        <v>0</v>
      </c>
      <c r="AK148" s="159">
        <v>0</v>
      </c>
      <c r="AL148" s="159">
        <v>0</v>
      </c>
      <c r="AM148" s="158">
        <v>0</v>
      </c>
      <c r="AN148" s="131">
        <v>147</v>
      </c>
      <c r="AO148" s="158">
        <f>HLOOKUP($AO$1,'Datos base 2020'!$I$2:$AM$245,'formulario 2020'!AN148,FALSE)</f>
        <v>0</v>
      </c>
    </row>
    <row r="149" spans="1:41">
      <c r="A149" s="364"/>
      <c r="B149" s="391"/>
      <c r="C149" s="391"/>
      <c r="D149" s="393"/>
      <c r="E149" s="394"/>
      <c r="F149" s="394"/>
      <c r="G149" s="397" t="s">
        <v>201</v>
      </c>
      <c r="H149" s="398" t="s">
        <v>201</v>
      </c>
      <c r="I149" s="157">
        <f t="shared" si="5"/>
        <v>1</v>
      </c>
      <c r="J149" s="154">
        <f t="shared" si="6"/>
        <v>512</v>
      </c>
      <c r="K149" s="157">
        <v>3</v>
      </c>
      <c r="L149" s="157">
        <v>1</v>
      </c>
      <c r="M149" s="157">
        <v>2</v>
      </c>
      <c r="N149" s="157">
        <v>45</v>
      </c>
      <c r="O149" s="157">
        <v>0</v>
      </c>
      <c r="P149" s="157">
        <v>0</v>
      </c>
      <c r="Q149" s="157">
        <v>3</v>
      </c>
      <c r="R149" s="157">
        <v>8</v>
      </c>
      <c r="S149" s="157">
        <v>18</v>
      </c>
      <c r="T149" s="157">
        <v>0</v>
      </c>
      <c r="U149" s="157">
        <v>4</v>
      </c>
      <c r="V149" s="157">
        <v>49</v>
      </c>
      <c r="W149" s="157">
        <v>0</v>
      </c>
      <c r="X149" s="157">
        <v>104</v>
      </c>
      <c r="Y149" s="157">
        <v>0</v>
      </c>
      <c r="Z149" s="157">
        <v>2</v>
      </c>
      <c r="AA149" s="157">
        <v>8</v>
      </c>
      <c r="AB149" s="157">
        <v>1</v>
      </c>
      <c r="AC149" s="157">
        <v>0</v>
      </c>
      <c r="AD149" s="157">
        <v>234</v>
      </c>
      <c r="AE149" s="157">
        <v>0</v>
      </c>
      <c r="AF149" s="157">
        <v>0</v>
      </c>
      <c r="AG149" s="157"/>
      <c r="AH149" s="157">
        <v>0</v>
      </c>
      <c r="AI149" s="157">
        <v>3</v>
      </c>
      <c r="AJ149" s="157">
        <v>27</v>
      </c>
      <c r="AK149" s="157">
        <v>0</v>
      </c>
      <c r="AL149" s="157">
        <v>0</v>
      </c>
      <c r="AM149" s="154">
        <v>0</v>
      </c>
      <c r="AN149" s="131">
        <v>148</v>
      </c>
      <c r="AO149" s="154">
        <f>HLOOKUP($AO$1,'Datos base 2020'!$I$2:$AM$245,'formulario 2020'!AN149,FALSE)</f>
        <v>1</v>
      </c>
    </row>
    <row r="150" spans="1:41" ht="15.75">
      <c r="A150" s="364"/>
      <c r="B150" s="391"/>
      <c r="C150" s="391"/>
      <c r="D150" s="393"/>
      <c r="E150" s="394"/>
      <c r="F150" s="394"/>
      <c r="G150" s="397" t="s">
        <v>202</v>
      </c>
      <c r="H150" s="398" t="s">
        <v>202</v>
      </c>
      <c r="I150" s="159">
        <f t="shared" si="5"/>
        <v>59821</v>
      </c>
      <c r="J150" s="158">
        <f t="shared" si="6"/>
        <v>2977129</v>
      </c>
      <c r="K150" s="159">
        <v>47786</v>
      </c>
      <c r="L150" s="159">
        <v>59821</v>
      </c>
      <c r="M150" s="159">
        <v>14435</v>
      </c>
      <c r="N150" s="159">
        <v>181173</v>
      </c>
      <c r="O150" s="159">
        <v>39877</v>
      </c>
      <c r="P150" s="159">
        <v>63323</v>
      </c>
      <c r="Q150" s="159">
        <v>84311</v>
      </c>
      <c r="R150" s="159">
        <v>73058</v>
      </c>
      <c r="S150" s="159">
        <v>197047</v>
      </c>
      <c r="T150" s="159">
        <v>40816</v>
      </c>
      <c r="U150" s="159">
        <v>389127</v>
      </c>
      <c r="V150" s="159">
        <v>130478</v>
      </c>
      <c r="W150" s="159">
        <v>44405</v>
      </c>
      <c r="X150" s="159">
        <v>422875</v>
      </c>
      <c r="Y150" s="159">
        <v>129320</v>
      </c>
      <c r="Z150" s="159">
        <v>385360</v>
      </c>
      <c r="AA150" s="159">
        <v>30196</v>
      </c>
      <c r="AB150" s="159">
        <v>168573</v>
      </c>
      <c r="AC150" s="159">
        <v>16865</v>
      </c>
      <c r="AD150" s="159">
        <v>82370</v>
      </c>
      <c r="AE150" s="159">
        <v>37826</v>
      </c>
      <c r="AF150" s="159">
        <v>19134</v>
      </c>
      <c r="AG150" s="159">
        <v>15370</v>
      </c>
      <c r="AH150" s="159">
        <v>29096</v>
      </c>
      <c r="AI150" s="159">
        <v>16685</v>
      </c>
      <c r="AJ150" s="159">
        <v>41680</v>
      </c>
      <c r="AK150" s="159">
        <v>160655</v>
      </c>
      <c r="AL150" s="159">
        <v>55135</v>
      </c>
      <c r="AM150" s="158">
        <v>332</v>
      </c>
      <c r="AN150" s="131">
        <v>149</v>
      </c>
      <c r="AO150" s="158">
        <f>AO144</f>
        <v>59821</v>
      </c>
    </row>
    <row r="151" spans="1:41">
      <c r="A151" s="364"/>
      <c r="B151" s="391"/>
      <c r="C151" s="391"/>
      <c r="D151" s="393"/>
      <c r="E151" s="394"/>
      <c r="F151" s="394"/>
      <c r="G151" s="397" t="s">
        <v>203</v>
      </c>
      <c r="H151" s="398" t="s">
        <v>203</v>
      </c>
      <c r="I151" s="157">
        <f t="shared" si="5"/>
        <v>499</v>
      </c>
      <c r="J151" s="154">
        <f t="shared" si="6"/>
        <v>30288</v>
      </c>
      <c r="K151" s="157">
        <v>4</v>
      </c>
      <c r="L151" s="157">
        <v>499</v>
      </c>
      <c r="M151" s="157">
        <v>0</v>
      </c>
      <c r="N151" s="157">
        <v>22</v>
      </c>
      <c r="O151" s="157">
        <v>13</v>
      </c>
      <c r="P151" s="157">
        <v>18462</v>
      </c>
      <c r="Q151" s="157">
        <v>4</v>
      </c>
      <c r="R151" s="157">
        <v>84</v>
      </c>
      <c r="S151" s="157">
        <v>109</v>
      </c>
      <c r="T151" s="157">
        <v>1</v>
      </c>
      <c r="U151" s="157">
        <v>104</v>
      </c>
      <c r="V151" s="157">
        <v>70</v>
      </c>
      <c r="W151" s="157">
        <v>92</v>
      </c>
      <c r="X151" s="157">
        <v>50</v>
      </c>
      <c r="Y151" s="157">
        <v>8</v>
      </c>
      <c r="Z151" s="157">
        <v>10435</v>
      </c>
      <c r="AA151" s="157">
        <v>1</v>
      </c>
      <c r="AB151" s="157">
        <v>27</v>
      </c>
      <c r="AC151" s="157">
        <v>1</v>
      </c>
      <c r="AD151" s="157">
        <v>4</v>
      </c>
      <c r="AE151" s="157">
        <v>146</v>
      </c>
      <c r="AF151" s="157">
        <v>0</v>
      </c>
      <c r="AG151" s="157">
        <v>7</v>
      </c>
      <c r="AH151" s="157">
        <v>5</v>
      </c>
      <c r="AI151" s="157">
        <v>1</v>
      </c>
      <c r="AJ151" s="157">
        <v>3</v>
      </c>
      <c r="AK151" s="157">
        <v>134</v>
      </c>
      <c r="AL151" s="157">
        <v>2</v>
      </c>
      <c r="AM151" s="154">
        <v>0</v>
      </c>
      <c r="AN151" s="131">
        <v>150</v>
      </c>
      <c r="AO151" s="154">
        <f>HLOOKUP($AO$1,'Datos base 2020'!$I$2:$AM$245,'formulario 2020'!AN151,FALSE)</f>
        <v>499</v>
      </c>
    </row>
    <row r="152" spans="1:41" ht="15.75">
      <c r="A152" s="364"/>
      <c r="B152" s="391"/>
      <c r="C152" s="391"/>
      <c r="D152" s="393"/>
      <c r="E152" s="394"/>
      <c r="F152" s="394"/>
      <c r="G152" s="397" t="s">
        <v>204</v>
      </c>
      <c r="H152" s="398" t="s">
        <v>204</v>
      </c>
      <c r="I152" s="159">
        <f t="shared" si="5"/>
        <v>0</v>
      </c>
      <c r="J152" s="158">
        <f t="shared" si="6"/>
        <v>273</v>
      </c>
      <c r="K152" s="159">
        <v>1</v>
      </c>
      <c r="L152" s="159">
        <v>0</v>
      </c>
      <c r="M152" s="159">
        <v>0</v>
      </c>
      <c r="N152" s="159">
        <v>3</v>
      </c>
      <c r="O152" s="159">
        <v>14</v>
      </c>
      <c r="P152" s="159">
        <v>0</v>
      </c>
      <c r="Q152" s="159">
        <v>0</v>
      </c>
      <c r="R152" s="159">
        <v>2</v>
      </c>
      <c r="S152" s="159">
        <v>4</v>
      </c>
      <c r="T152" s="159">
        <v>8</v>
      </c>
      <c r="U152" s="159">
        <v>2</v>
      </c>
      <c r="V152" s="159">
        <v>5</v>
      </c>
      <c r="W152" s="159">
        <v>17</v>
      </c>
      <c r="X152" s="159">
        <v>18</v>
      </c>
      <c r="Y152" s="159">
        <v>1</v>
      </c>
      <c r="Z152" s="159">
        <v>7</v>
      </c>
      <c r="AA152" s="159">
        <v>11</v>
      </c>
      <c r="AB152" s="159">
        <v>54</v>
      </c>
      <c r="AC152" s="159">
        <v>3</v>
      </c>
      <c r="AD152" s="159">
        <v>62</v>
      </c>
      <c r="AE152" s="159">
        <v>0</v>
      </c>
      <c r="AF152" s="159">
        <v>6</v>
      </c>
      <c r="AG152" s="159"/>
      <c r="AH152" s="159">
        <v>1</v>
      </c>
      <c r="AI152" s="159">
        <v>4</v>
      </c>
      <c r="AJ152" s="159">
        <v>0</v>
      </c>
      <c r="AK152" s="159">
        <v>50</v>
      </c>
      <c r="AL152" s="159">
        <v>0</v>
      </c>
      <c r="AM152" s="158">
        <v>0</v>
      </c>
      <c r="AN152" s="131">
        <v>151</v>
      </c>
      <c r="AO152" s="158">
        <f>HLOOKUP($AO$1,'Datos base 2020'!$I$2:$AM$245,'formulario 2020'!AN152,FALSE)</f>
        <v>0</v>
      </c>
    </row>
    <row r="153" spans="1:41">
      <c r="A153" s="364"/>
      <c r="B153" s="391"/>
      <c r="C153" s="391"/>
      <c r="D153" s="393"/>
      <c r="E153" s="394"/>
      <c r="F153" s="394"/>
      <c r="G153" s="397" t="s">
        <v>205</v>
      </c>
      <c r="H153" s="398" t="s">
        <v>205</v>
      </c>
      <c r="I153" s="157">
        <f t="shared" si="5"/>
        <v>170</v>
      </c>
      <c r="J153" s="154">
        <f t="shared" si="6"/>
        <v>2309</v>
      </c>
      <c r="K153" s="157">
        <v>367</v>
      </c>
      <c r="L153" s="157">
        <v>170</v>
      </c>
      <c r="M153" s="157">
        <v>0</v>
      </c>
      <c r="N153" s="157">
        <v>23</v>
      </c>
      <c r="O153" s="157">
        <v>57</v>
      </c>
      <c r="P153" s="157">
        <v>126</v>
      </c>
      <c r="Q153" s="157">
        <v>286</v>
      </c>
      <c r="R153" s="157">
        <v>14</v>
      </c>
      <c r="S153" s="157">
        <v>45</v>
      </c>
      <c r="T153" s="157">
        <v>41</v>
      </c>
      <c r="U153" s="157">
        <v>19</v>
      </c>
      <c r="V153" s="157">
        <v>160</v>
      </c>
      <c r="W153" s="157">
        <v>33</v>
      </c>
      <c r="X153" s="157">
        <v>171</v>
      </c>
      <c r="Y153" s="157">
        <v>42</v>
      </c>
      <c r="Z153" s="157">
        <v>325</v>
      </c>
      <c r="AA153" s="157">
        <v>66</v>
      </c>
      <c r="AB153" s="157">
        <v>59</v>
      </c>
      <c r="AC153" s="157">
        <v>9</v>
      </c>
      <c r="AD153" s="157">
        <v>69</v>
      </c>
      <c r="AE153" s="157">
        <v>84</v>
      </c>
      <c r="AF153" s="157">
        <v>11</v>
      </c>
      <c r="AG153" s="157">
        <v>10</v>
      </c>
      <c r="AH153" s="157">
        <v>31</v>
      </c>
      <c r="AI153" s="157">
        <v>50</v>
      </c>
      <c r="AJ153" s="157">
        <v>33</v>
      </c>
      <c r="AK153" s="157">
        <v>7</v>
      </c>
      <c r="AL153" s="157">
        <v>1</v>
      </c>
      <c r="AM153" s="154">
        <v>0</v>
      </c>
      <c r="AN153" s="131">
        <v>152</v>
      </c>
      <c r="AO153" s="154">
        <f>HLOOKUP($AO$1,'Datos base 2020'!$I$2:$AM$245,'formulario 2020'!AN153,FALSE)</f>
        <v>170</v>
      </c>
    </row>
    <row r="154" spans="1:41" ht="15.75">
      <c r="A154" s="364"/>
      <c r="B154" s="391"/>
      <c r="C154" s="391"/>
      <c r="D154" s="393"/>
      <c r="E154" s="394"/>
      <c r="F154" s="394"/>
      <c r="G154" s="397" t="s">
        <v>206</v>
      </c>
      <c r="H154" s="398" t="s">
        <v>206</v>
      </c>
      <c r="I154" s="159">
        <f t="shared" si="5"/>
        <v>2165</v>
      </c>
      <c r="J154" s="158">
        <f t="shared" si="6"/>
        <v>140926</v>
      </c>
      <c r="K154" s="159">
        <v>782</v>
      </c>
      <c r="L154" s="159">
        <v>2165</v>
      </c>
      <c r="M154" s="159">
        <v>284</v>
      </c>
      <c r="N154" s="159">
        <v>8170</v>
      </c>
      <c r="O154" s="159">
        <v>1607</v>
      </c>
      <c r="P154" s="159">
        <v>7052</v>
      </c>
      <c r="Q154" s="159">
        <v>5416</v>
      </c>
      <c r="R154" s="159">
        <v>2505</v>
      </c>
      <c r="S154" s="159">
        <v>9171</v>
      </c>
      <c r="T154" s="159">
        <v>1491</v>
      </c>
      <c r="U154" s="159">
        <v>12087</v>
      </c>
      <c r="V154" s="159">
        <v>2247</v>
      </c>
      <c r="W154" s="159">
        <v>6632</v>
      </c>
      <c r="X154" s="159">
        <v>7870</v>
      </c>
      <c r="Y154" s="159">
        <v>658</v>
      </c>
      <c r="Z154" s="159">
        <v>9047</v>
      </c>
      <c r="AA154" s="159">
        <v>1772</v>
      </c>
      <c r="AB154" s="159">
        <v>42158</v>
      </c>
      <c r="AC154" s="159">
        <v>1233</v>
      </c>
      <c r="AD154" s="159">
        <v>2660</v>
      </c>
      <c r="AE154" s="159">
        <v>3342</v>
      </c>
      <c r="AF154" s="159">
        <v>370</v>
      </c>
      <c r="AG154" s="159">
        <v>1213</v>
      </c>
      <c r="AH154" s="159">
        <v>393</v>
      </c>
      <c r="AI154" s="159">
        <v>491</v>
      </c>
      <c r="AJ154" s="159">
        <v>1185</v>
      </c>
      <c r="AK154" s="159">
        <v>8727</v>
      </c>
      <c r="AL154" s="159">
        <v>0</v>
      </c>
      <c r="AM154" s="158">
        <v>198</v>
      </c>
      <c r="AN154" s="131">
        <v>153</v>
      </c>
      <c r="AO154" s="158">
        <f>HLOOKUP($AO$1,'Datos base 2020'!$I$2:$AM$245,'formulario 2020'!AN154,FALSE)</f>
        <v>2165</v>
      </c>
    </row>
    <row r="155" spans="1:41">
      <c r="A155" s="364"/>
      <c r="B155" s="391"/>
      <c r="C155" s="391"/>
      <c r="D155" s="395"/>
      <c r="E155" s="396"/>
      <c r="F155" s="396"/>
      <c r="G155" s="397" t="s">
        <v>207</v>
      </c>
      <c r="H155" s="398" t="s">
        <v>207</v>
      </c>
      <c r="I155" s="157">
        <f t="shared" si="5"/>
        <v>59</v>
      </c>
      <c r="J155" s="154">
        <f t="shared" si="6"/>
        <v>48842</v>
      </c>
      <c r="K155" s="157">
        <v>121</v>
      </c>
      <c r="L155" s="157">
        <v>59</v>
      </c>
      <c r="M155" s="157">
        <v>0</v>
      </c>
      <c r="N155" s="157">
        <v>98</v>
      </c>
      <c r="O155" s="157">
        <v>86</v>
      </c>
      <c r="P155" s="157">
        <v>2098</v>
      </c>
      <c r="Q155" s="157">
        <v>12103</v>
      </c>
      <c r="R155" s="157">
        <v>42</v>
      </c>
      <c r="S155" s="157">
        <v>186</v>
      </c>
      <c r="T155" s="157">
        <v>135</v>
      </c>
      <c r="U155" s="157">
        <v>144</v>
      </c>
      <c r="V155" s="157">
        <v>969</v>
      </c>
      <c r="W155" s="157">
        <v>7</v>
      </c>
      <c r="X155" s="157">
        <v>487</v>
      </c>
      <c r="Y155" s="157">
        <v>61</v>
      </c>
      <c r="Z155" s="157">
        <v>12134</v>
      </c>
      <c r="AA155" s="157">
        <v>2483</v>
      </c>
      <c r="AB155" s="157">
        <v>66</v>
      </c>
      <c r="AC155" s="157">
        <v>430</v>
      </c>
      <c r="AD155" s="157">
        <v>166</v>
      </c>
      <c r="AE155" s="157">
        <v>70</v>
      </c>
      <c r="AF155" s="157">
        <v>25</v>
      </c>
      <c r="AG155" s="157">
        <v>339</v>
      </c>
      <c r="AH155" s="157">
        <v>25</v>
      </c>
      <c r="AI155" s="157">
        <v>247</v>
      </c>
      <c r="AJ155" s="157">
        <v>106</v>
      </c>
      <c r="AK155" s="157">
        <v>16153</v>
      </c>
      <c r="AL155" s="157">
        <v>0</v>
      </c>
      <c r="AM155" s="154">
        <v>2</v>
      </c>
      <c r="AN155" s="131">
        <v>154</v>
      </c>
      <c r="AO155" s="154">
        <f>HLOOKUP($AO$1,'Datos base 2020'!$I$2:$AM$245,'formulario 2020'!AN155,FALSE)</f>
        <v>59</v>
      </c>
    </row>
    <row r="156" spans="1:41" ht="20.25">
      <c r="A156" s="364"/>
      <c r="B156" s="392"/>
      <c r="C156" s="392"/>
      <c r="D156" s="399" t="s">
        <v>195</v>
      </c>
      <c r="E156" s="400"/>
      <c r="F156" s="400"/>
      <c r="G156" s="400"/>
      <c r="H156" s="401"/>
      <c r="I156" s="161">
        <f t="shared" si="5"/>
        <v>63325</v>
      </c>
      <c r="J156" s="160">
        <f t="shared" si="6"/>
        <v>3285733</v>
      </c>
      <c r="K156" s="161">
        <v>57057</v>
      </c>
      <c r="L156" s="161">
        <v>63325</v>
      </c>
      <c r="M156" s="161">
        <v>14835</v>
      </c>
      <c r="N156" s="161">
        <v>192972</v>
      </c>
      <c r="O156" s="161">
        <v>43325</v>
      </c>
      <c r="P156" s="161">
        <v>91782</v>
      </c>
      <c r="Q156" s="161">
        <v>111378</v>
      </c>
      <c r="R156" s="161">
        <v>76098</v>
      </c>
      <c r="S156" s="161">
        <v>209467</v>
      </c>
      <c r="T156" s="161">
        <v>42731</v>
      </c>
      <c r="U156" s="161">
        <v>407764</v>
      </c>
      <c r="V156" s="161">
        <v>135745</v>
      </c>
      <c r="W156" s="161">
        <v>51687</v>
      </c>
      <c r="X156" s="161">
        <v>442641</v>
      </c>
      <c r="Y156" s="161">
        <v>131216</v>
      </c>
      <c r="Z156" s="161">
        <v>423518</v>
      </c>
      <c r="AA156" s="161">
        <v>35875</v>
      </c>
      <c r="AB156" s="161">
        <v>221815</v>
      </c>
      <c r="AC156" s="161">
        <v>19121</v>
      </c>
      <c r="AD156" s="161">
        <v>89886</v>
      </c>
      <c r="AE156" s="161">
        <v>42152</v>
      </c>
      <c r="AF156" s="161">
        <v>20116</v>
      </c>
      <c r="AG156" s="161">
        <v>17879</v>
      </c>
      <c r="AH156" s="161">
        <v>29734</v>
      </c>
      <c r="AI156" s="161">
        <v>24870</v>
      </c>
      <c r="AJ156" s="161">
        <v>45358</v>
      </c>
      <c r="AK156" s="161">
        <v>187198</v>
      </c>
      <c r="AL156" s="161">
        <v>55655</v>
      </c>
      <c r="AM156" s="160">
        <v>533</v>
      </c>
      <c r="AN156" s="131">
        <v>155</v>
      </c>
      <c r="AO156" s="160">
        <f>HLOOKUP($AO$1,'Datos base 2020'!$I$2:$AM$245,'formulario 2020'!AN156,FALSE)</f>
        <v>63325</v>
      </c>
    </row>
    <row r="157" spans="1:41" ht="22.5">
      <c r="A157" s="402"/>
      <c r="B157" s="404" t="s">
        <v>208</v>
      </c>
      <c r="C157" s="405"/>
      <c r="D157" s="407" t="s">
        <v>209</v>
      </c>
      <c r="E157" s="408"/>
      <c r="F157" s="408"/>
      <c r="G157" s="409"/>
      <c r="H157" s="203" t="s">
        <v>210</v>
      </c>
      <c r="I157" s="160">
        <f t="shared" si="5"/>
        <v>0</v>
      </c>
      <c r="J157" s="160">
        <f t="shared" si="6"/>
        <v>121478</v>
      </c>
      <c r="K157" s="160"/>
      <c r="L157" s="160">
        <v>0</v>
      </c>
      <c r="M157" s="160"/>
      <c r="N157" s="160"/>
      <c r="O157" s="160">
        <v>3000</v>
      </c>
      <c r="P157" s="160">
        <v>1120</v>
      </c>
      <c r="Q157" s="160">
        <v>400</v>
      </c>
      <c r="R157" s="160"/>
      <c r="S157" s="160">
        <v>7000</v>
      </c>
      <c r="T157" s="160">
        <v>0</v>
      </c>
      <c r="U157" s="160"/>
      <c r="V157" s="160">
        <v>2200</v>
      </c>
      <c r="W157" s="160"/>
      <c r="X157" s="160"/>
      <c r="Y157" s="160">
        <v>10000</v>
      </c>
      <c r="Z157" s="160">
        <v>88647</v>
      </c>
      <c r="AA157" s="160">
        <v>120</v>
      </c>
      <c r="AB157" s="160"/>
      <c r="AC157" s="160">
        <v>0</v>
      </c>
      <c r="AD157" s="160">
        <v>8991</v>
      </c>
      <c r="AE157" s="160">
        <v>0</v>
      </c>
      <c r="AF157" s="160">
        <v>0</v>
      </c>
      <c r="AG157" s="160"/>
      <c r="AH157" s="160">
        <v>0</v>
      </c>
      <c r="AI157" s="160" t="s">
        <v>367</v>
      </c>
      <c r="AJ157" s="160"/>
      <c r="AK157" s="160"/>
      <c r="AL157" s="160"/>
      <c r="AM157" s="160"/>
      <c r="AN157" s="131">
        <v>156</v>
      </c>
      <c r="AO157" s="5"/>
    </row>
    <row r="158" spans="1:41" ht="15.75">
      <c r="A158" s="402"/>
      <c r="B158" s="404"/>
      <c r="C158" s="405"/>
      <c r="D158" s="410"/>
      <c r="E158" s="411"/>
      <c r="F158" s="411"/>
      <c r="G158" s="412"/>
      <c r="H158" s="203" t="s">
        <v>211</v>
      </c>
      <c r="I158" s="162">
        <f t="shared" si="5"/>
        <v>3200</v>
      </c>
      <c r="J158" s="160">
        <f t="shared" si="6"/>
        <v>3200</v>
      </c>
      <c r="K158" s="162"/>
      <c r="L158" s="162">
        <v>3200</v>
      </c>
      <c r="M158" s="162"/>
      <c r="N158" s="162"/>
      <c r="O158" s="162"/>
      <c r="P158" s="162">
        <v>0</v>
      </c>
      <c r="Q158" s="162"/>
      <c r="R158" s="162"/>
      <c r="S158" s="162"/>
      <c r="T158" s="162">
        <v>0</v>
      </c>
      <c r="U158" s="162"/>
      <c r="V158" s="162"/>
      <c r="W158" s="162"/>
      <c r="X158" s="162"/>
      <c r="Y158" s="162">
        <v>0</v>
      </c>
      <c r="Z158" s="162">
        <v>0</v>
      </c>
      <c r="AA158" s="162">
        <v>0</v>
      </c>
      <c r="AB158" s="162"/>
      <c r="AC158" s="162">
        <v>0</v>
      </c>
      <c r="AD158" s="162">
        <v>0</v>
      </c>
      <c r="AE158" s="162">
        <v>0</v>
      </c>
      <c r="AF158" s="162">
        <v>0</v>
      </c>
      <c r="AG158" s="162"/>
      <c r="AH158" s="162">
        <v>0</v>
      </c>
      <c r="AI158" s="162"/>
      <c r="AJ158" s="162"/>
      <c r="AK158" s="162"/>
      <c r="AL158" s="162"/>
      <c r="AM158" s="160"/>
      <c r="AN158" s="131">
        <v>157</v>
      </c>
      <c r="AO158" s="5"/>
    </row>
    <row r="159" spans="1:41" ht="15.75">
      <c r="A159" s="403"/>
      <c r="B159" s="404"/>
      <c r="C159" s="406"/>
      <c r="D159" s="413"/>
      <c r="E159" s="414"/>
      <c r="F159" s="414"/>
      <c r="G159" s="415"/>
      <c r="H159" s="80" t="s">
        <v>212</v>
      </c>
      <c r="I159" s="67">
        <f t="shared" si="5"/>
        <v>3200</v>
      </c>
      <c r="J159" s="67">
        <f t="shared" si="6"/>
        <v>132478</v>
      </c>
      <c r="K159" s="67">
        <v>0</v>
      </c>
      <c r="L159" s="67">
        <v>3200</v>
      </c>
      <c r="M159" s="67">
        <v>0</v>
      </c>
      <c r="N159" s="67">
        <v>0</v>
      </c>
      <c r="O159" s="67">
        <v>3000</v>
      </c>
      <c r="P159" s="67">
        <v>1120</v>
      </c>
      <c r="Q159" s="67">
        <v>400</v>
      </c>
      <c r="R159" s="67">
        <v>0</v>
      </c>
      <c r="S159" s="67">
        <v>7000</v>
      </c>
      <c r="T159" s="67">
        <v>0</v>
      </c>
      <c r="U159" s="67">
        <v>0</v>
      </c>
      <c r="V159" s="67">
        <v>2200</v>
      </c>
      <c r="W159" s="67">
        <v>0</v>
      </c>
      <c r="X159" s="67">
        <v>0</v>
      </c>
      <c r="Y159" s="67">
        <v>10000</v>
      </c>
      <c r="Z159" s="67">
        <v>88647</v>
      </c>
      <c r="AA159" s="67">
        <v>120</v>
      </c>
      <c r="AB159" s="67">
        <v>0</v>
      </c>
      <c r="AC159" s="67">
        <v>0</v>
      </c>
      <c r="AD159" s="67">
        <v>8991</v>
      </c>
      <c r="AE159" s="67">
        <v>0</v>
      </c>
      <c r="AF159" s="67">
        <v>0</v>
      </c>
      <c r="AG159" s="67"/>
      <c r="AH159" s="67">
        <v>0</v>
      </c>
      <c r="AI159" s="67" t="s">
        <v>367</v>
      </c>
      <c r="AJ159" s="67">
        <v>7800</v>
      </c>
      <c r="AK159" s="67">
        <v>0</v>
      </c>
      <c r="AL159" s="67">
        <v>0</v>
      </c>
      <c r="AM159" s="67">
        <v>0</v>
      </c>
      <c r="AN159" s="131">
        <v>158</v>
      </c>
      <c r="AO159" s="67">
        <f>SUM(AO157:AO158)</f>
        <v>0</v>
      </c>
    </row>
    <row r="160" spans="1:41" ht="15.75">
      <c r="A160" s="416" t="s">
        <v>213</v>
      </c>
      <c r="B160" s="417"/>
      <c r="C160" s="417"/>
      <c r="D160" s="417"/>
      <c r="E160" s="417"/>
      <c r="F160" s="417"/>
      <c r="G160" s="417"/>
      <c r="H160" s="418"/>
      <c r="I160" s="68">
        <f t="shared" si="5"/>
        <v>1801</v>
      </c>
      <c r="J160" s="68">
        <f t="shared" si="6"/>
        <v>43988</v>
      </c>
      <c r="K160" s="68">
        <v>413</v>
      </c>
      <c r="L160" s="68">
        <v>1801</v>
      </c>
      <c r="M160" s="68">
        <v>79</v>
      </c>
      <c r="N160" s="68">
        <v>2449</v>
      </c>
      <c r="O160" s="68">
        <v>1128</v>
      </c>
      <c r="P160" s="68">
        <v>5173</v>
      </c>
      <c r="Q160" s="68">
        <v>1633</v>
      </c>
      <c r="R160" s="68">
        <v>843</v>
      </c>
      <c r="S160" s="68">
        <v>2466</v>
      </c>
      <c r="T160" s="68">
        <v>1011</v>
      </c>
      <c r="U160" s="68">
        <v>3783</v>
      </c>
      <c r="V160" s="68">
        <v>1498</v>
      </c>
      <c r="W160" s="68">
        <v>3079</v>
      </c>
      <c r="X160" s="68">
        <v>4341</v>
      </c>
      <c r="Y160" s="68">
        <v>623</v>
      </c>
      <c r="Z160" s="68">
        <v>3593</v>
      </c>
      <c r="AA160" s="68">
        <v>405</v>
      </c>
      <c r="AB160" s="68">
        <v>4356</v>
      </c>
      <c r="AC160" s="68">
        <v>723</v>
      </c>
      <c r="AD160" s="68">
        <v>971</v>
      </c>
      <c r="AE160" s="68">
        <v>1896</v>
      </c>
      <c r="AF160" s="68">
        <v>174</v>
      </c>
      <c r="AG160" s="68">
        <v>185</v>
      </c>
      <c r="AH160" s="68">
        <v>120</v>
      </c>
      <c r="AI160" s="68">
        <v>396</v>
      </c>
      <c r="AJ160" s="68">
        <v>384</v>
      </c>
      <c r="AK160" s="68">
        <v>316</v>
      </c>
      <c r="AL160" s="68">
        <v>0</v>
      </c>
      <c r="AM160" s="68">
        <v>149</v>
      </c>
      <c r="AN160" s="131">
        <v>159</v>
      </c>
      <c r="AO160" s="68">
        <f>HLOOKUP($AO$1,'Datos base 2020'!$I$2:$AM$245,'formulario 2020'!AN160,FALSE)</f>
        <v>1801</v>
      </c>
    </row>
    <row r="161" spans="1:41" ht="20.25">
      <c r="A161" s="204" t="s">
        <v>214</v>
      </c>
      <c r="B161" s="205" t="s">
        <v>215</v>
      </c>
      <c r="C161" s="419"/>
      <c r="D161" s="420"/>
      <c r="E161" s="420"/>
      <c r="F161" s="420"/>
      <c r="G161" s="421"/>
      <c r="H161" s="186" t="s">
        <v>216</v>
      </c>
      <c r="I161" s="68">
        <f t="shared" si="5"/>
        <v>0</v>
      </c>
      <c r="J161" s="68">
        <f t="shared" si="6"/>
        <v>149795</v>
      </c>
      <c r="K161" s="68"/>
      <c r="L161" s="68"/>
      <c r="M161" s="68"/>
      <c r="N161" s="68"/>
      <c r="O161" s="68">
        <v>11303</v>
      </c>
      <c r="P161" s="68"/>
      <c r="Q161" s="68"/>
      <c r="R161" s="68">
        <v>51768</v>
      </c>
      <c r="S161" s="68"/>
      <c r="T161" s="68">
        <v>0</v>
      </c>
      <c r="U161" s="68"/>
      <c r="V161" s="68"/>
      <c r="W161" s="68">
        <v>5485</v>
      </c>
      <c r="X161" s="68">
        <v>150</v>
      </c>
      <c r="Y161" s="68"/>
      <c r="Z161" s="68">
        <v>39091</v>
      </c>
      <c r="AA161" s="68"/>
      <c r="AB161" s="68">
        <v>16406</v>
      </c>
      <c r="AC161" s="68"/>
      <c r="AD161" s="68">
        <v>0</v>
      </c>
      <c r="AE161" s="68">
        <v>0</v>
      </c>
      <c r="AF161" s="68"/>
      <c r="AG161" s="68"/>
      <c r="AH161" s="68"/>
      <c r="AI161" s="68"/>
      <c r="AJ161" s="68">
        <v>25592</v>
      </c>
      <c r="AK161" s="68"/>
      <c r="AL161" s="68">
        <v>0</v>
      </c>
      <c r="AM161" s="68">
        <v>0</v>
      </c>
      <c r="AN161" s="131">
        <v>160</v>
      </c>
      <c r="AO161" s="71"/>
    </row>
    <row r="162" spans="1:41">
      <c r="A162" s="422" t="s">
        <v>102</v>
      </c>
      <c r="B162" s="423" t="s">
        <v>217</v>
      </c>
      <c r="C162" s="426" t="s">
        <v>218</v>
      </c>
      <c r="D162" s="426"/>
      <c r="E162" s="426"/>
      <c r="F162" s="426"/>
      <c r="G162" s="426"/>
      <c r="H162" s="26" t="s">
        <v>100</v>
      </c>
      <c r="I162" s="136">
        <f t="shared" si="5"/>
        <v>0</v>
      </c>
      <c r="J162" s="76">
        <f t="shared" si="6"/>
        <v>20</v>
      </c>
      <c r="K162" s="136"/>
      <c r="L162" s="136">
        <v>0</v>
      </c>
      <c r="M162" s="136"/>
      <c r="N162" s="136"/>
      <c r="O162" s="136"/>
      <c r="P162" s="136">
        <v>0</v>
      </c>
      <c r="Q162" s="136">
        <v>20</v>
      </c>
      <c r="R162" s="136"/>
      <c r="S162" s="136">
        <v>0</v>
      </c>
      <c r="T162" s="136">
        <v>0</v>
      </c>
      <c r="U162" s="136"/>
      <c r="V162" s="136"/>
      <c r="W162" s="136"/>
      <c r="X162" s="136"/>
      <c r="Y162" s="136"/>
      <c r="Z162" s="136"/>
      <c r="AA162" s="136"/>
      <c r="AB162" s="136"/>
      <c r="AC162" s="136">
        <v>0</v>
      </c>
      <c r="AD162" s="136">
        <v>0</v>
      </c>
      <c r="AE162" s="136">
        <v>0</v>
      </c>
      <c r="AF162" s="136"/>
      <c r="AG162" s="136">
        <v>0</v>
      </c>
      <c r="AH162" s="136"/>
      <c r="AI162" s="136">
        <v>0</v>
      </c>
      <c r="AJ162" s="136"/>
      <c r="AK162" s="136"/>
      <c r="AL162" s="136"/>
      <c r="AM162" s="76"/>
      <c r="AN162" s="131">
        <v>161</v>
      </c>
      <c r="AO162" s="5"/>
    </row>
    <row r="163" spans="1:41">
      <c r="A163" s="422"/>
      <c r="B163" s="424"/>
      <c r="C163" s="426"/>
      <c r="D163" s="426"/>
      <c r="E163" s="426"/>
      <c r="F163" s="426"/>
      <c r="G163" s="426"/>
      <c r="H163" s="26" t="s">
        <v>219</v>
      </c>
      <c r="I163" s="136">
        <f t="shared" si="5"/>
        <v>0</v>
      </c>
      <c r="J163" s="76">
        <f t="shared" si="6"/>
        <v>909</v>
      </c>
      <c r="K163" s="136"/>
      <c r="L163" s="136">
        <v>0</v>
      </c>
      <c r="M163" s="136"/>
      <c r="N163" s="136"/>
      <c r="O163" s="136"/>
      <c r="P163" s="136">
        <v>0</v>
      </c>
      <c r="Q163" s="136"/>
      <c r="R163" s="136"/>
      <c r="S163" s="136">
        <v>0</v>
      </c>
      <c r="T163" s="136">
        <v>0</v>
      </c>
      <c r="U163" s="136"/>
      <c r="V163" s="136"/>
      <c r="W163" s="136"/>
      <c r="X163" s="136"/>
      <c r="Y163" s="136"/>
      <c r="Z163" s="136"/>
      <c r="AA163" s="136"/>
      <c r="AB163" s="136"/>
      <c r="AC163" s="136">
        <v>0</v>
      </c>
      <c r="AD163" s="136">
        <v>0</v>
      </c>
      <c r="AE163" s="136">
        <v>0</v>
      </c>
      <c r="AF163" s="136"/>
      <c r="AG163" s="136">
        <v>0</v>
      </c>
      <c r="AH163" s="136"/>
      <c r="AI163" s="136">
        <v>909</v>
      </c>
      <c r="AJ163" s="136"/>
      <c r="AK163" s="136"/>
      <c r="AL163" s="136"/>
      <c r="AM163" s="76"/>
      <c r="AN163" s="131">
        <v>162</v>
      </c>
      <c r="AO163" s="5"/>
    </row>
    <row r="164" spans="1:41" ht="15.75">
      <c r="A164" s="422"/>
      <c r="B164" s="425"/>
      <c r="C164" s="426"/>
      <c r="D164" s="426"/>
      <c r="E164" s="426"/>
      <c r="F164" s="426"/>
      <c r="G164" s="426"/>
      <c r="H164" s="26" t="s">
        <v>67</v>
      </c>
      <c r="I164" s="163">
        <f t="shared" si="5"/>
        <v>0</v>
      </c>
      <c r="J164" s="76">
        <f t="shared" si="6"/>
        <v>0</v>
      </c>
      <c r="K164" s="163"/>
      <c r="L164" s="163">
        <v>0</v>
      </c>
      <c r="M164" s="163"/>
      <c r="N164" s="163"/>
      <c r="O164" s="163"/>
      <c r="P164" s="163">
        <v>0</v>
      </c>
      <c r="Q164" s="163"/>
      <c r="R164" s="163"/>
      <c r="S164" s="164">
        <v>0</v>
      </c>
      <c r="T164" s="164">
        <v>0</v>
      </c>
      <c r="U164" s="163"/>
      <c r="V164" s="163"/>
      <c r="W164" s="163"/>
      <c r="X164" s="163"/>
      <c r="Y164" s="163"/>
      <c r="Z164" s="163"/>
      <c r="AA164" s="163"/>
      <c r="AB164" s="163"/>
      <c r="AC164" s="163">
        <v>0</v>
      </c>
      <c r="AD164" s="163">
        <v>0</v>
      </c>
      <c r="AE164" s="163">
        <v>0</v>
      </c>
      <c r="AF164" s="163"/>
      <c r="AG164" s="163">
        <v>0</v>
      </c>
      <c r="AH164" s="163"/>
      <c r="AI164" s="163">
        <v>0</v>
      </c>
      <c r="AJ164" s="163"/>
      <c r="AK164" s="163"/>
      <c r="AL164" s="163"/>
      <c r="AM164" s="76"/>
      <c r="AN164" s="131">
        <v>163</v>
      </c>
      <c r="AO164" s="5"/>
    </row>
    <row r="165" spans="1:41" ht="15" customHeight="1">
      <c r="A165" s="422"/>
      <c r="B165" s="427" t="s">
        <v>220</v>
      </c>
      <c r="C165" s="470" t="s">
        <v>221</v>
      </c>
      <c r="D165" s="471"/>
      <c r="E165" s="471"/>
      <c r="F165" s="476" t="s">
        <v>222</v>
      </c>
      <c r="G165" s="477"/>
      <c r="H165" s="78" t="s">
        <v>234</v>
      </c>
      <c r="I165" s="76">
        <f t="shared" si="5"/>
        <v>0</v>
      </c>
      <c r="J165" s="76">
        <f t="shared" si="6"/>
        <v>44</v>
      </c>
      <c r="K165" s="76">
        <v>0</v>
      </c>
      <c r="L165" s="76">
        <v>0</v>
      </c>
      <c r="M165" s="76">
        <v>0</v>
      </c>
      <c r="N165" s="76">
        <v>1</v>
      </c>
      <c r="O165" s="76">
        <v>0</v>
      </c>
      <c r="P165" s="76">
        <v>0</v>
      </c>
      <c r="Q165" s="76">
        <v>1</v>
      </c>
      <c r="R165" s="76">
        <v>1</v>
      </c>
      <c r="S165" s="76">
        <v>0</v>
      </c>
      <c r="T165" s="76">
        <v>0</v>
      </c>
      <c r="U165" s="76">
        <v>0</v>
      </c>
      <c r="V165" s="76">
        <v>1</v>
      </c>
      <c r="W165" s="76">
        <v>0</v>
      </c>
      <c r="X165" s="76">
        <v>4</v>
      </c>
      <c r="Y165" s="76">
        <v>0</v>
      </c>
      <c r="Z165" s="76">
        <v>1</v>
      </c>
      <c r="AA165" s="76">
        <v>1</v>
      </c>
      <c r="AB165" s="76">
        <v>14</v>
      </c>
      <c r="AC165" s="76">
        <v>0</v>
      </c>
      <c r="AD165" s="76">
        <v>18</v>
      </c>
      <c r="AE165" s="76">
        <v>0</v>
      </c>
      <c r="AF165" s="76">
        <v>0</v>
      </c>
      <c r="AG165" s="76"/>
      <c r="AH165" s="76">
        <v>0</v>
      </c>
      <c r="AI165" s="76">
        <v>0</v>
      </c>
      <c r="AJ165" s="76">
        <v>0</v>
      </c>
      <c r="AK165" s="76">
        <v>2</v>
      </c>
      <c r="AL165" s="76">
        <v>0</v>
      </c>
      <c r="AM165" s="76">
        <v>0</v>
      </c>
      <c r="AN165" s="131">
        <v>164</v>
      </c>
      <c r="AO165" s="76">
        <f>HLOOKUP($AO$1,'Datos base 2020'!$I$2:$AM$245,'formulario 2020'!AN165,FALSE)</f>
        <v>0</v>
      </c>
    </row>
    <row r="166" spans="1:41">
      <c r="A166" s="422"/>
      <c r="B166" s="428"/>
      <c r="C166" s="472"/>
      <c r="D166" s="473"/>
      <c r="E166" s="473"/>
      <c r="F166" s="476" t="s">
        <v>223</v>
      </c>
      <c r="G166" s="477"/>
      <c r="H166" s="78" t="s">
        <v>235</v>
      </c>
      <c r="I166" s="76">
        <f t="shared" si="5"/>
        <v>3</v>
      </c>
      <c r="J166" s="76">
        <f t="shared" si="6"/>
        <v>331</v>
      </c>
      <c r="K166" s="76">
        <v>7</v>
      </c>
      <c r="L166" s="76">
        <v>3</v>
      </c>
      <c r="M166" s="76">
        <v>6</v>
      </c>
      <c r="N166" s="76">
        <v>15</v>
      </c>
      <c r="O166" s="76">
        <v>4</v>
      </c>
      <c r="P166" s="76">
        <v>1</v>
      </c>
      <c r="Q166" s="76">
        <v>13</v>
      </c>
      <c r="R166" s="76">
        <v>7</v>
      </c>
      <c r="S166" s="76">
        <v>25</v>
      </c>
      <c r="T166" s="76">
        <v>1</v>
      </c>
      <c r="U166" s="76">
        <v>25</v>
      </c>
      <c r="V166" s="76">
        <v>14</v>
      </c>
      <c r="W166" s="76">
        <v>1</v>
      </c>
      <c r="X166" s="76">
        <v>51</v>
      </c>
      <c r="Y166" s="76">
        <v>30</v>
      </c>
      <c r="Z166" s="76">
        <v>76</v>
      </c>
      <c r="AA166" s="76">
        <v>0</v>
      </c>
      <c r="AB166" s="76">
        <v>3</v>
      </c>
      <c r="AC166" s="76">
        <v>1</v>
      </c>
      <c r="AD166" s="76">
        <v>33</v>
      </c>
      <c r="AE166" s="76">
        <v>4</v>
      </c>
      <c r="AF166" s="76">
        <v>1</v>
      </c>
      <c r="AG166" s="76">
        <v>1</v>
      </c>
      <c r="AH166" s="76">
        <v>3</v>
      </c>
      <c r="AI166" s="76">
        <v>3</v>
      </c>
      <c r="AJ166" s="76">
        <v>2</v>
      </c>
      <c r="AK166" s="76">
        <v>1</v>
      </c>
      <c r="AL166" s="76">
        <v>0</v>
      </c>
      <c r="AM166" s="76">
        <v>0</v>
      </c>
      <c r="AN166" s="131">
        <v>165</v>
      </c>
      <c r="AO166" s="76">
        <f>HLOOKUP($AO$1,'Datos base 2020'!$I$2:$AM$245,'formulario 2020'!AN166,FALSE)</f>
        <v>3</v>
      </c>
    </row>
    <row r="167" spans="1:41" ht="15" customHeight="1">
      <c r="A167" s="422"/>
      <c r="B167" s="428"/>
      <c r="C167" s="472"/>
      <c r="D167" s="473"/>
      <c r="E167" s="473"/>
      <c r="F167" s="451" t="s">
        <v>224</v>
      </c>
      <c r="G167" s="452"/>
      <c r="H167" s="131"/>
      <c r="I167" s="76">
        <f t="shared" si="5"/>
        <v>0</v>
      </c>
      <c r="J167" s="76">
        <f t="shared" si="6"/>
        <v>4626</v>
      </c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>
        <v>258</v>
      </c>
      <c r="X167" s="76"/>
      <c r="Y167" s="76"/>
      <c r="Z167" s="76"/>
      <c r="AA167" s="76"/>
      <c r="AB167" s="76">
        <v>1322</v>
      </c>
      <c r="AC167" s="76"/>
      <c r="AD167" s="76">
        <v>1256</v>
      </c>
      <c r="AE167" s="76"/>
      <c r="AF167" s="76"/>
      <c r="AG167" s="76"/>
      <c r="AH167" s="76"/>
      <c r="AI167" s="76"/>
      <c r="AJ167" s="76"/>
      <c r="AK167" s="76"/>
      <c r="AL167" s="76">
        <v>0</v>
      </c>
      <c r="AM167" s="76">
        <v>1790</v>
      </c>
      <c r="AN167" s="131">
        <v>166</v>
      </c>
      <c r="AO167" s="130"/>
    </row>
    <row r="168" spans="1:41">
      <c r="A168" s="422"/>
      <c r="B168" s="428"/>
      <c r="C168" s="472"/>
      <c r="D168" s="473"/>
      <c r="E168" s="473"/>
      <c r="F168" s="476" t="s">
        <v>225</v>
      </c>
      <c r="G168" s="477"/>
      <c r="H168" s="79" t="s">
        <v>236</v>
      </c>
      <c r="I168" s="76">
        <f t="shared" si="5"/>
        <v>1304</v>
      </c>
      <c r="J168" s="76">
        <f t="shared" si="6"/>
        <v>53281</v>
      </c>
      <c r="K168" s="76">
        <v>1670</v>
      </c>
      <c r="L168" s="76">
        <v>1304</v>
      </c>
      <c r="M168" s="76">
        <v>277</v>
      </c>
      <c r="N168" s="76">
        <v>4949</v>
      </c>
      <c r="O168" s="76">
        <v>1540</v>
      </c>
      <c r="P168" s="76">
        <v>490</v>
      </c>
      <c r="Q168" s="76">
        <v>4329</v>
      </c>
      <c r="R168" s="76">
        <v>1284</v>
      </c>
      <c r="S168" s="76">
        <v>2419</v>
      </c>
      <c r="T168" s="76">
        <v>1586</v>
      </c>
      <c r="U168" s="76">
        <v>4524</v>
      </c>
      <c r="V168" s="76">
        <v>4513</v>
      </c>
      <c r="W168" s="76">
        <v>2469</v>
      </c>
      <c r="X168" s="76">
        <v>3069</v>
      </c>
      <c r="Y168" s="76">
        <v>559</v>
      </c>
      <c r="Z168" s="76">
        <v>2528</v>
      </c>
      <c r="AA168" s="76">
        <v>1603</v>
      </c>
      <c r="AB168" s="76">
        <v>3207</v>
      </c>
      <c r="AC168" s="76">
        <v>539</v>
      </c>
      <c r="AD168" s="76">
        <v>2011</v>
      </c>
      <c r="AE168" s="76">
        <v>1440</v>
      </c>
      <c r="AF168" s="76">
        <v>1709</v>
      </c>
      <c r="AG168" s="76">
        <v>473</v>
      </c>
      <c r="AH168" s="76">
        <v>2045</v>
      </c>
      <c r="AI168" s="76">
        <v>786</v>
      </c>
      <c r="AJ168" s="76">
        <v>1458</v>
      </c>
      <c r="AK168" s="76">
        <v>0</v>
      </c>
      <c r="AL168" s="76">
        <v>0</v>
      </c>
      <c r="AM168" s="76">
        <v>500</v>
      </c>
      <c r="AN168" s="131">
        <v>167</v>
      </c>
      <c r="AO168" s="76">
        <f>HLOOKUP($AO$1,'Datos base 2020'!$I$2:$AM$245,'formulario 2020'!AN168,FALSE)</f>
        <v>1304</v>
      </c>
    </row>
    <row r="169" spans="1:41" ht="22.5">
      <c r="A169" s="422"/>
      <c r="B169" s="428"/>
      <c r="C169" s="472"/>
      <c r="D169" s="473"/>
      <c r="E169" s="473"/>
      <c r="F169" s="476" t="s">
        <v>226</v>
      </c>
      <c r="G169" s="477"/>
      <c r="H169" s="79" t="s">
        <v>238</v>
      </c>
      <c r="I169" s="76">
        <f t="shared" si="5"/>
        <v>523</v>
      </c>
      <c r="J169" s="76">
        <f t="shared" si="6"/>
        <v>20951</v>
      </c>
      <c r="K169" s="76">
        <v>311</v>
      </c>
      <c r="L169" s="76">
        <v>523</v>
      </c>
      <c r="M169" s="76">
        <v>160</v>
      </c>
      <c r="N169" s="76">
        <v>2404</v>
      </c>
      <c r="O169" s="76">
        <v>519</v>
      </c>
      <c r="P169" s="76">
        <v>206</v>
      </c>
      <c r="Q169" s="76">
        <v>910</v>
      </c>
      <c r="R169" s="76">
        <v>259</v>
      </c>
      <c r="S169" s="76">
        <v>2421</v>
      </c>
      <c r="T169" s="76">
        <v>407</v>
      </c>
      <c r="U169" s="76">
        <v>1766</v>
      </c>
      <c r="V169" s="76">
        <v>2042</v>
      </c>
      <c r="W169" s="76">
        <v>333</v>
      </c>
      <c r="X169" s="76">
        <v>816</v>
      </c>
      <c r="Y169" s="76">
        <v>689</v>
      </c>
      <c r="Z169" s="76">
        <v>882</v>
      </c>
      <c r="AA169" s="76">
        <v>434</v>
      </c>
      <c r="AB169" s="76">
        <v>846</v>
      </c>
      <c r="AC169" s="76">
        <v>329</v>
      </c>
      <c r="AD169" s="76">
        <v>1259</v>
      </c>
      <c r="AE169" s="76">
        <v>435</v>
      </c>
      <c r="AF169" s="76">
        <v>522</v>
      </c>
      <c r="AG169" s="76">
        <v>311</v>
      </c>
      <c r="AH169" s="76">
        <v>1819</v>
      </c>
      <c r="AI169" s="76">
        <v>121</v>
      </c>
      <c r="AJ169" s="76">
        <v>208</v>
      </c>
      <c r="AK169" s="76">
        <v>1</v>
      </c>
      <c r="AL169" s="76">
        <v>0</v>
      </c>
      <c r="AM169" s="76">
        <v>18</v>
      </c>
      <c r="AN169" s="131">
        <v>168</v>
      </c>
      <c r="AO169" s="76">
        <f>HLOOKUP($AO$1,'Datos base 2020'!$I$2:$AM$245,'formulario 2020'!AN169,FALSE)</f>
        <v>523</v>
      </c>
    </row>
    <row r="170" spans="1:41">
      <c r="A170" s="422"/>
      <c r="B170" s="428"/>
      <c r="C170" s="472"/>
      <c r="D170" s="473"/>
      <c r="E170" s="473"/>
      <c r="F170" s="476" t="s">
        <v>49</v>
      </c>
      <c r="G170" s="477"/>
      <c r="H170" s="131"/>
      <c r="I170" s="76">
        <f t="shared" si="5"/>
        <v>0</v>
      </c>
      <c r="J170" s="76">
        <f t="shared" si="6"/>
        <v>1863</v>
      </c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>
        <v>98</v>
      </c>
      <c r="X170" s="76"/>
      <c r="Y170" s="76"/>
      <c r="Z170" s="76"/>
      <c r="AA170" s="76"/>
      <c r="AB170" s="76">
        <v>158</v>
      </c>
      <c r="AC170" s="76"/>
      <c r="AD170" s="76">
        <v>124</v>
      </c>
      <c r="AE170" s="76"/>
      <c r="AF170" s="76"/>
      <c r="AG170" s="76"/>
      <c r="AH170" s="76"/>
      <c r="AI170" s="76"/>
      <c r="AJ170" s="76"/>
      <c r="AK170" s="76"/>
      <c r="AL170" s="76">
        <v>0</v>
      </c>
      <c r="AM170" s="76">
        <v>1483</v>
      </c>
      <c r="AN170" s="131">
        <v>169</v>
      </c>
      <c r="AO170" s="130"/>
    </row>
    <row r="171" spans="1:41" ht="22.5">
      <c r="A171" s="422"/>
      <c r="B171" s="428"/>
      <c r="C171" s="472"/>
      <c r="D171" s="473"/>
      <c r="E171" s="473"/>
      <c r="F171" s="476" t="s">
        <v>227</v>
      </c>
      <c r="G171" s="477"/>
      <c r="H171" s="79" t="s">
        <v>239</v>
      </c>
      <c r="I171" s="76">
        <f t="shared" si="5"/>
        <v>442</v>
      </c>
      <c r="J171" s="76">
        <f t="shared" si="6"/>
        <v>11929</v>
      </c>
      <c r="K171" s="76">
        <v>480</v>
      </c>
      <c r="L171" s="76">
        <v>442</v>
      </c>
      <c r="M171" s="76">
        <v>122</v>
      </c>
      <c r="N171" s="76">
        <v>602</v>
      </c>
      <c r="O171" s="76">
        <v>480</v>
      </c>
      <c r="P171" s="76">
        <v>208</v>
      </c>
      <c r="Q171" s="76">
        <v>907</v>
      </c>
      <c r="R171" s="76">
        <v>248</v>
      </c>
      <c r="S171" s="76">
        <v>860</v>
      </c>
      <c r="T171" s="76">
        <v>519</v>
      </c>
      <c r="U171" s="76">
        <v>679</v>
      </c>
      <c r="V171" s="76">
        <v>593</v>
      </c>
      <c r="W171" s="76">
        <v>278</v>
      </c>
      <c r="X171" s="76">
        <v>1173</v>
      </c>
      <c r="Y171" s="76">
        <v>321</v>
      </c>
      <c r="Z171" s="76">
        <v>884</v>
      </c>
      <c r="AA171" s="76">
        <v>293</v>
      </c>
      <c r="AB171" s="76">
        <v>600</v>
      </c>
      <c r="AC171" s="76">
        <v>301</v>
      </c>
      <c r="AD171" s="76">
        <v>490</v>
      </c>
      <c r="AE171" s="76">
        <v>505</v>
      </c>
      <c r="AF171" s="76">
        <v>361</v>
      </c>
      <c r="AG171" s="76">
        <v>99</v>
      </c>
      <c r="AH171" s="76">
        <v>157</v>
      </c>
      <c r="AI171" s="76">
        <v>183</v>
      </c>
      <c r="AJ171" s="76">
        <v>140</v>
      </c>
      <c r="AK171" s="76">
        <v>0</v>
      </c>
      <c r="AL171" s="76">
        <v>0</v>
      </c>
      <c r="AM171" s="76">
        <v>4</v>
      </c>
      <c r="AN171" s="131">
        <v>170</v>
      </c>
      <c r="AO171" s="76">
        <f>HLOOKUP($AO$1,'Datos base 2020'!$I$2:$AM$245,'formulario 2020'!AN171,FALSE)</f>
        <v>442</v>
      </c>
    </row>
    <row r="172" spans="1:41" ht="22.5">
      <c r="A172" s="422"/>
      <c r="B172" s="428"/>
      <c r="C172" s="472"/>
      <c r="D172" s="473"/>
      <c r="E172" s="473"/>
      <c r="F172" s="476" t="s">
        <v>228</v>
      </c>
      <c r="G172" s="477"/>
      <c r="H172" s="79" t="s">
        <v>240</v>
      </c>
      <c r="I172" s="76">
        <f t="shared" si="5"/>
        <v>7</v>
      </c>
      <c r="J172" s="76">
        <f t="shared" si="6"/>
        <v>359</v>
      </c>
      <c r="K172" s="76">
        <v>0</v>
      </c>
      <c r="L172" s="76">
        <v>7</v>
      </c>
      <c r="M172" s="76">
        <v>0</v>
      </c>
      <c r="N172" s="76">
        <v>23</v>
      </c>
      <c r="O172" s="76">
        <v>0</v>
      </c>
      <c r="P172" s="76">
        <v>0</v>
      </c>
      <c r="Q172" s="76">
        <v>24</v>
      </c>
      <c r="R172" s="76">
        <v>2</v>
      </c>
      <c r="S172" s="76">
        <v>23</v>
      </c>
      <c r="T172" s="76">
        <v>3</v>
      </c>
      <c r="U172" s="76">
        <v>39</v>
      </c>
      <c r="V172" s="76">
        <v>0</v>
      </c>
      <c r="W172" s="76">
        <v>1</v>
      </c>
      <c r="X172" s="76">
        <v>48</v>
      </c>
      <c r="Y172" s="76">
        <v>17</v>
      </c>
      <c r="Z172" s="76">
        <v>41</v>
      </c>
      <c r="AA172" s="76">
        <v>17</v>
      </c>
      <c r="AB172" s="76">
        <v>3</v>
      </c>
      <c r="AC172" s="76">
        <v>10</v>
      </c>
      <c r="AD172" s="76">
        <v>100</v>
      </c>
      <c r="AE172" s="76">
        <v>0</v>
      </c>
      <c r="AF172" s="76">
        <v>0</v>
      </c>
      <c r="AG172" s="76"/>
      <c r="AH172" s="76">
        <v>0</v>
      </c>
      <c r="AI172" s="76">
        <v>0</v>
      </c>
      <c r="AJ172" s="76">
        <v>0</v>
      </c>
      <c r="AK172" s="76">
        <v>0</v>
      </c>
      <c r="AL172" s="76">
        <v>0</v>
      </c>
      <c r="AM172" s="76">
        <v>1</v>
      </c>
      <c r="AN172" s="131">
        <v>171</v>
      </c>
      <c r="AO172" s="76">
        <f>HLOOKUP($AO$1,'Datos base 2020'!$I$2:$AM$245,'formulario 2020'!AN172,FALSE)</f>
        <v>7</v>
      </c>
    </row>
    <row r="173" spans="1:41">
      <c r="A173" s="422"/>
      <c r="B173" s="428"/>
      <c r="C173" s="472"/>
      <c r="D173" s="473"/>
      <c r="E173" s="473"/>
      <c r="F173" s="476" t="s">
        <v>229</v>
      </c>
      <c r="G173" s="477"/>
      <c r="H173" s="75"/>
      <c r="I173" s="76">
        <f t="shared" si="5"/>
        <v>0</v>
      </c>
      <c r="J173" s="76">
        <f t="shared" si="6"/>
        <v>0</v>
      </c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>
        <v>0</v>
      </c>
      <c r="X173" s="76"/>
      <c r="Y173" s="76"/>
      <c r="Z173" s="76"/>
      <c r="AA173" s="76"/>
      <c r="AB173" s="76">
        <v>0</v>
      </c>
      <c r="AC173" s="76"/>
      <c r="AD173" s="76">
        <v>0</v>
      </c>
      <c r="AE173" s="76">
        <v>0</v>
      </c>
      <c r="AF173" s="76"/>
      <c r="AG173" s="76"/>
      <c r="AH173" s="76"/>
      <c r="AI173" s="76"/>
      <c r="AJ173" s="76"/>
      <c r="AK173" s="76"/>
      <c r="AL173" s="76">
        <v>0</v>
      </c>
      <c r="AM173" s="76">
        <v>0</v>
      </c>
      <c r="AN173" s="131">
        <v>172</v>
      </c>
      <c r="AO173" s="129"/>
    </row>
    <row r="174" spans="1:41" ht="15.75">
      <c r="A174" s="422"/>
      <c r="B174" s="428"/>
      <c r="C174" s="474"/>
      <c r="D174" s="475"/>
      <c r="E174" s="475"/>
      <c r="F174" s="206"/>
      <c r="G174" s="207"/>
      <c r="H174" s="77" t="s">
        <v>230</v>
      </c>
      <c r="I174" s="68">
        <f t="shared" si="5"/>
        <v>2279</v>
      </c>
      <c r="J174" s="68">
        <f t="shared" si="6"/>
        <v>93243</v>
      </c>
      <c r="K174" s="68">
        <v>2468</v>
      </c>
      <c r="L174" s="68">
        <v>2279</v>
      </c>
      <c r="M174" s="68">
        <v>565</v>
      </c>
      <c r="N174" s="68">
        <v>7994</v>
      </c>
      <c r="O174" s="68">
        <v>2543</v>
      </c>
      <c r="P174" s="68">
        <v>905</v>
      </c>
      <c r="Q174" s="68">
        <v>6184</v>
      </c>
      <c r="R174" s="68">
        <v>1801</v>
      </c>
      <c r="S174" s="68">
        <v>5748</v>
      </c>
      <c r="T174" s="68">
        <v>2516</v>
      </c>
      <c r="U174" s="68">
        <v>7033</v>
      </c>
      <c r="V174" s="68">
        <v>7163</v>
      </c>
      <c r="W174" s="68">
        <f t="shared" ref="W174:AM174" si="7">SUM(W165:W173)</f>
        <v>3438</v>
      </c>
      <c r="X174" s="68">
        <v>5161</v>
      </c>
      <c r="Y174" s="68">
        <v>1616</v>
      </c>
      <c r="Z174" s="68">
        <v>4412</v>
      </c>
      <c r="AA174" s="68">
        <v>2348</v>
      </c>
      <c r="AB174" s="68">
        <f t="shared" si="7"/>
        <v>6153</v>
      </c>
      <c r="AC174" s="68">
        <v>1180</v>
      </c>
      <c r="AD174" s="68">
        <v>5291</v>
      </c>
      <c r="AE174" s="68">
        <v>2384</v>
      </c>
      <c r="AF174" s="68">
        <v>2593</v>
      </c>
      <c r="AG174" s="68">
        <v>743</v>
      </c>
      <c r="AH174" s="68">
        <v>4024</v>
      </c>
      <c r="AI174" s="68">
        <v>1093</v>
      </c>
      <c r="AJ174" s="68">
        <v>1808</v>
      </c>
      <c r="AK174" s="68">
        <v>4</v>
      </c>
      <c r="AL174" s="68">
        <f t="shared" si="7"/>
        <v>0</v>
      </c>
      <c r="AM174" s="68">
        <f t="shared" si="7"/>
        <v>3796</v>
      </c>
      <c r="AN174" s="131">
        <v>173</v>
      </c>
      <c r="AO174" s="68">
        <f>SUM(AO165:AO173)</f>
        <v>2279</v>
      </c>
    </row>
    <row r="175" spans="1:41">
      <c r="A175" s="422"/>
      <c r="B175" s="427" t="s">
        <v>231</v>
      </c>
      <c r="C175" s="430" t="s">
        <v>350</v>
      </c>
      <c r="D175" s="433" t="s">
        <v>355</v>
      </c>
      <c r="E175" s="434"/>
      <c r="F175" s="451" t="s">
        <v>222</v>
      </c>
      <c r="G175" s="452"/>
      <c r="H175" s="78" t="s">
        <v>234</v>
      </c>
      <c r="I175" s="76">
        <f t="shared" si="5"/>
        <v>0</v>
      </c>
      <c r="J175" s="76">
        <f t="shared" si="6"/>
        <v>400</v>
      </c>
      <c r="K175" s="76">
        <v>0</v>
      </c>
      <c r="L175" s="76">
        <v>0</v>
      </c>
      <c r="M175" s="76">
        <v>0</v>
      </c>
      <c r="N175" s="76">
        <v>0</v>
      </c>
      <c r="O175" s="76">
        <v>0</v>
      </c>
      <c r="P175" s="76">
        <v>0</v>
      </c>
      <c r="Q175" s="76">
        <v>38</v>
      </c>
      <c r="R175" s="76">
        <v>0</v>
      </c>
      <c r="S175" s="76">
        <v>0</v>
      </c>
      <c r="T175" s="76">
        <v>0</v>
      </c>
      <c r="U175" s="76">
        <v>0</v>
      </c>
      <c r="V175" s="76">
        <v>0</v>
      </c>
      <c r="W175" s="76">
        <v>1</v>
      </c>
      <c r="X175" s="76">
        <v>28</v>
      </c>
      <c r="Y175" s="76">
        <v>39</v>
      </c>
      <c r="Z175" s="76">
        <v>140</v>
      </c>
      <c r="AA175" s="76">
        <v>1</v>
      </c>
      <c r="AB175" s="76">
        <v>128</v>
      </c>
      <c r="AC175" s="76">
        <v>0</v>
      </c>
      <c r="AD175" s="76">
        <v>8</v>
      </c>
      <c r="AE175" s="76">
        <v>0</v>
      </c>
      <c r="AF175" s="76">
        <v>0</v>
      </c>
      <c r="AG175" s="76"/>
      <c r="AH175" s="76">
        <v>0</v>
      </c>
      <c r="AI175" s="76">
        <v>0</v>
      </c>
      <c r="AJ175" s="76">
        <v>0</v>
      </c>
      <c r="AK175" s="76">
        <v>17</v>
      </c>
      <c r="AL175" s="76">
        <v>0</v>
      </c>
      <c r="AM175" s="76"/>
      <c r="AN175" s="131">
        <v>174</v>
      </c>
      <c r="AO175" s="76">
        <f>HLOOKUP($AO$1,'Datos base 2020'!$I$2:$AM$245,'formulario 2020'!AN175,FALSE)</f>
        <v>0</v>
      </c>
    </row>
    <row r="176" spans="1:41">
      <c r="A176" s="422"/>
      <c r="B176" s="428"/>
      <c r="C176" s="431"/>
      <c r="D176" s="435"/>
      <c r="E176" s="436"/>
      <c r="F176" s="451" t="s">
        <v>223</v>
      </c>
      <c r="G176" s="452" t="s">
        <v>223</v>
      </c>
      <c r="H176" s="78" t="s">
        <v>235</v>
      </c>
      <c r="I176" s="76">
        <f t="shared" si="5"/>
        <v>153</v>
      </c>
      <c r="J176" s="76">
        <f t="shared" si="6"/>
        <v>14292</v>
      </c>
      <c r="K176" s="76">
        <v>719</v>
      </c>
      <c r="L176" s="76">
        <v>153</v>
      </c>
      <c r="M176" s="76">
        <v>211</v>
      </c>
      <c r="N176" s="76">
        <v>488</v>
      </c>
      <c r="O176" s="76">
        <v>43</v>
      </c>
      <c r="P176" s="76">
        <v>91</v>
      </c>
      <c r="Q176" s="76">
        <v>547</v>
      </c>
      <c r="R176" s="76">
        <v>364</v>
      </c>
      <c r="S176" s="76">
        <v>496</v>
      </c>
      <c r="T176" s="76">
        <v>19</v>
      </c>
      <c r="U176" s="76">
        <v>1329</v>
      </c>
      <c r="V176" s="76">
        <v>657</v>
      </c>
      <c r="W176" s="76">
        <v>148</v>
      </c>
      <c r="X176" s="76">
        <v>2071</v>
      </c>
      <c r="Y176" s="76">
        <v>1645</v>
      </c>
      <c r="Z176" s="76">
        <v>3342</v>
      </c>
      <c r="AA176" s="76">
        <v>39</v>
      </c>
      <c r="AB176" s="76">
        <v>185</v>
      </c>
      <c r="AC176" s="76">
        <v>37</v>
      </c>
      <c r="AD176" s="76">
        <v>1118</v>
      </c>
      <c r="AE176" s="76">
        <v>99</v>
      </c>
      <c r="AF176" s="76">
        <v>94</v>
      </c>
      <c r="AG176" s="76">
        <v>26</v>
      </c>
      <c r="AH176" s="76">
        <v>72</v>
      </c>
      <c r="AI176" s="76">
        <v>124</v>
      </c>
      <c r="AJ176" s="76">
        <v>144</v>
      </c>
      <c r="AK176" s="76">
        <v>31</v>
      </c>
      <c r="AL176" s="76">
        <v>0</v>
      </c>
      <c r="AM176" s="76"/>
      <c r="AN176" s="131">
        <v>175</v>
      </c>
      <c r="AO176" s="76">
        <f>HLOOKUP($AO$1,'Datos base 2020'!$I$2:$AM$245,'formulario 2020'!AN176,FALSE)</f>
        <v>153</v>
      </c>
    </row>
    <row r="177" spans="1:41">
      <c r="A177" s="422"/>
      <c r="B177" s="428"/>
      <c r="C177" s="431"/>
      <c r="D177" s="435"/>
      <c r="E177" s="436"/>
      <c r="F177" s="451" t="s">
        <v>225</v>
      </c>
      <c r="G177" s="452" t="s">
        <v>225</v>
      </c>
      <c r="H177" s="79" t="s">
        <v>236</v>
      </c>
      <c r="I177" s="76">
        <f t="shared" si="5"/>
        <v>10209</v>
      </c>
      <c r="J177" s="76">
        <f t="shared" si="6"/>
        <v>334039</v>
      </c>
      <c r="K177" s="76">
        <v>11664</v>
      </c>
      <c r="L177" s="76">
        <v>10209</v>
      </c>
      <c r="M177" s="76">
        <v>824</v>
      </c>
      <c r="N177" s="76">
        <v>22131</v>
      </c>
      <c r="O177" s="76">
        <v>13674</v>
      </c>
      <c r="P177" s="76">
        <v>4625</v>
      </c>
      <c r="Q177" s="76">
        <v>14732</v>
      </c>
      <c r="R177" s="76">
        <v>22932</v>
      </c>
      <c r="S177" s="76">
        <v>15173</v>
      </c>
      <c r="T177" s="76">
        <v>12107</v>
      </c>
      <c r="U177" s="76">
        <v>27461</v>
      </c>
      <c r="V177" s="76">
        <v>10274</v>
      </c>
      <c r="W177" s="76">
        <v>7771</v>
      </c>
      <c r="X177" s="76">
        <v>33907</v>
      </c>
      <c r="Y177" s="76">
        <v>11644</v>
      </c>
      <c r="Z177" s="76">
        <v>44755</v>
      </c>
      <c r="AA177" s="76">
        <v>10907</v>
      </c>
      <c r="AB177" s="76">
        <v>16834</v>
      </c>
      <c r="AC177" s="76">
        <v>2043</v>
      </c>
      <c r="AD177" s="76">
        <v>14160</v>
      </c>
      <c r="AE177" s="76">
        <v>2380</v>
      </c>
      <c r="AF177" s="76">
        <v>2869</v>
      </c>
      <c r="AG177" s="76">
        <v>2990</v>
      </c>
      <c r="AH177" s="76">
        <v>4556</v>
      </c>
      <c r="AI177" s="76">
        <v>3739</v>
      </c>
      <c r="AJ177" s="76">
        <v>9668</v>
      </c>
      <c r="AK177" s="76">
        <v>10</v>
      </c>
      <c r="AL177" s="76">
        <v>0</v>
      </c>
      <c r="AM177" s="76"/>
      <c r="AN177" s="131">
        <v>176</v>
      </c>
      <c r="AO177" s="76">
        <f>HLOOKUP($AO$1,'Datos base 2020'!$I$2:$AM$245,'formulario 2020'!AN177,FALSE)</f>
        <v>10209</v>
      </c>
    </row>
    <row r="178" spans="1:41" ht="22.5">
      <c r="A178" s="422"/>
      <c r="B178" s="428"/>
      <c r="C178" s="431"/>
      <c r="D178" s="435"/>
      <c r="E178" s="436"/>
      <c r="F178" s="451" t="s">
        <v>237</v>
      </c>
      <c r="G178" s="452" t="s">
        <v>237</v>
      </c>
      <c r="H178" s="79" t="s">
        <v>238</v>
      </c>
      <c r="I178" s="76">
        <f t="shared" si="5"/>
        <v>1535</v>
      </c>
      <c r="J178" s="76">
        <f t="shared" si="6"/>
        <v>147327</v>
      </c>
      <c r="K178" s="76">
        <v>4899</v>
      </c>
      <c r="L178" s="76">
        <v>1535</v>
      </c>
      <c r="M178" s="76">
        <v>1267</v>
      </c>
      <c r="N178" s="76">
        <v>9800</v>
      </c>
      <c r="O178" s="76">
        <v>2943</v>
      </c>
      <c r="P178" s="76">
        <v>965</v>
      </c>
      <c r="Q178" s="76">
        <v>7157</v>
      </c>
      <c r="R178" s="76">
        <v>8156</v>
      </c>
      <c r="S178" s="76">
        <v>12170</v>
      </c>
      <c r="T178" s="76">
        <v>2199</v>
      </c>
      <c r="U178" s="76">
        <v>16186</v>
      </c>
      <c r="V178" s="76">
        <v>7178</v>
      </c>
      <c r="W178" s="76">
        <v>721</v>
      </c>
      <c r="X178" s="76">
        <v>20379</v>
      </c>
      <c r="Y178" s="76">
        <v>8866</v>
      </c>
      <c r="Z178" s="76">
        <v>21775</v>
      </c>
      <c r="AA178" s="76">
        <v>3497</v>
      </c>
      <c r="AB178" s="76">
        <v>1950</v>
      </c>
      <c r="AC178" s="76">
        <v>636</v>
      </c>
      <c r="AD178" s="76">
        <v>6514</v>
      </c>
      <c r="AE178" s="76">
        <v>530</v>
      </c>
      <c r="AF178" s="76">
        <v>498</v>
      </c>
      <c r="AG178" s="76">
        <v>1002</v>
      </c>
      <c r="AH178" s="76">
        <v>1422</v>
      </c>
      <c r="AI178" s="76">
        <v>1451</v>
      </c>
      <c r="AJ178" s="76">
        <v>3500</v>
      </c>
      <c r="AK178" s="76">
        <v>128</v>
      </c>
      <c r="AL178" s="76">
        <v>3</v>
      </c>
      <c r="AM178" s="76"/>
      <c r="AN178" s="131">
        <v>177</v>
      </c>
      <c r="AO178" s="76">
        <f>HLOOKUP($AO$1,'Datos base 2020'!$I$2:$AM$245,'formulario 2020'!AN178,FALSE)</f>
        <v>1535</v>
      </c>
    </row>
    <row r="179" spans="1:41" ht="22.5">
      <c r="A179" s="422"/>
      <c r="B179" s="428"/>
      <c r="C179" s="431"/>
      <c r="D179" s="435"/>
      <c r="E179" s="436"/>
      <c r="F179" s="451" t="s">
        <v>227</v>
      </c>
      <c r="G179" s="452" t="s">
        <v>227</v>
      </c>
      <c r="H179" s="79" t="s">
        <v>239</v>
      </c>
      <c r="I179" s="76">
        <f t="shared" si="5"/>
        <v>1880</v>
      </c>
      <c r="J179" s="76">
        <f t="shared" si="6"/>
        <v>188578</v>
      </c>
      <c r="K179" s="76">
        <v>4723</v>
      </c>
      <c r="L179" s="76">
        <v>1880</v>
      </c>
      <c r="M179" s="76">
        <v>1451</v>
      </c>
      <c r="N179" s="76">
        <v>7518</v>
      </c>
      <c r="O179" s="76">
        <v>2249</v>
      </c>
      <c r="P179" s="76">
        <v>1634</v>
      </c>
      <c r="Q179" s="76">
        <v>15787</v>
      </c>
      <c r="R179" s="76">
        <v>12454</v>
      </c>
      <c r="S179" s="76">
        <v>14579</v>
      </c>
      <c r="T179" s="76">
        <v>7301</v>
      </c>
      <c r="U179" s="76">
        <v>16090</v>
      </c>
      <c r="V179" s="76">
        <v>8539</v>
      </c>
      <c r="W179" s="76">
        <v>636</v>
      </c>
      <c r="X179" s="76">
        <v>32457</v>
      </c>
      <c r="Y179" s="76">
        <v>11219</v>
      </c>
      <c r="Z179" s="76">
        <v>25439</v>
      </c>
      <c r="AA179" s="76">
        <v>3944</v>
      </c>
      <c r="AB179" s="76">
        <v>2597</v>
      </c>
      <c r="AC179" s="76">
        <v>554</v>
      </c>
      <c r="AD179" s="76">
        <v>4413</v>
      </c>
      <c r="AE179" s="76">
        <v>529</v>
      </c>
      <c r="AF179" s="76">
        <v>655</v>
      </c>
      <c r="AG179" s="76">
        <v>4157</v>
      </c>
      <c r="AH179" s="76">
        <v>1635</v>
      </c>
      <c r="AI179" s="76">
        <v>2044</v>
      </c>
      <c r="AJ179" s="76">
        <v>4038</v>
      </c>
      <c r="AK179" s="76">
        <v>55</v>
      </c>
      <c r="AL179" s="76">
        <v>1</v>
      </c>
      <c r="AM179" s="76"/>
      <c r="AN179" s="131">
        <v>178</v>
      </c>
      <c r="AO179" s="76">
        <f>HLOOKUP($AO$1,'Datos base 2020'!$I$2:$AM$245,'formulario 2020'!AN179,FALSE)</f>
        <v>1880</v>
      </c>
    </row>
    <row r="180" spans="1:41" ht="22.5">
      <c r="A180" s="422"/>
      <c r="B180" s="428"/>
      <c r="C180" s="431"/>
      <c r="D180" s="435"/>
      <c r="E180" s="436"/>
      <c r="F180" s="451" t="s">
        <v>228</v>
      </c>
      <c r="G180" s="452" t="s">
        <v>228</v>
      </c>
      <c r="H180" s="79" t="s">
        <v>240</v>
      </c>
      <c r="I180" s="76">
        <f t="shared" si="5"/>
        <v>808</v>
      </c>
      <c r="J180" s="76">
        <f t="shared" si="6"/>
        <v>54103</v>
      </c>
      <c r="K180" s="76">
        <v>0</v>
      </c>
      <c r="L180" s="76">
        <v>808</v>
      </c>
      <c r="M180" s="76">
        <v>0</v>
      </c>
      <c r="N180" s="76">
        <v>3623</v>
      </c>
      <c r="O180" s="76">
        <v>0</v>
      </c>
      <c r="P180" s="76">
        <v>9</v>
      </c>
      <c r="Q180" s="76">
        <v>1995</v>
      </c>
      <c r="R180" s="76">
        <v>210</v>
      </c>
      <c r="S180" s="76">
        <v>2219</v>
      </c>
      <c r="T180" s="76">
        <v>397</v>
      </c>
      <c r="U180" s="76">
        <v>4591</v>
      </c>
      <c r="V180" s="76">
        <v>278</v>
      </c>
      <c r="W180" s="76">
        <v>0</v>
      </c>
      <c r="X180" s="76">
        <v>9424</v>
      </c>
      <c r="Y180" s="76">
        <v>1953</v>
      </c>
      <c r="Z180" s="76">
        <v>8362</v>
      </c>
      <c r="AA180" s="76">
        <v>478</v>
      </c>
      <c r="AB180" s="76">
        <v>28</v>
      </c>
      <c r="AC180" s="76">
        <v>263</v>
      </c>
      <c r="AD180" s="76">
        <v>19147</v>
      </c>
      <c r="AE180" s="76">
        <v>0</v>
      </c>
      <c r="AF180" s="76">
        <v>40</v>
      </c>
      <c r="AG180" s="76">
        <v>4</v>
      </c>
      <c r="AH180" s="76">
        <v>0</v>
      </c>
      <c r="AI180" s="76">
        <v>274</v>
      </c>
      <c r="AJ180" s="76">
        <v>0</v>
      </c>
      <c r="AK180" s="76">
        <v>0</v>
      </c>
      <c r="AL180" s="76">
        <v>0</v>
      </c>
      <c r="AM180" s="76"/>
      <c r="AN180" s="131">
        <v>179</v>
      </c>
      <c r="AO180" s="76">
        <f>HLOOKUP($AO$1,'Datos base 2020'!$I$2:$AM$245,'formulario 2020'!AN180,FALSE)</f>
        <v>808</v>
      </c>
    </row>
    <row r="181" spans="1:41" ht="15.75">
      <c r="A181" s="422"/>
      <c r="B181" s="428"/>
      <c r="C181" s="431"/>
      <c r="D181" s="478"/>
      <c r="E181" s="479"/>
      <c r="F181" s="479"/>
      <c r="G181" s="480"/>
      <c r="H181" s="80" t="s">
        <v>241</v>
      </c>
      <c r="I181" s="67">
        <f t="shared" si="5"/>
        <v>14585</v>
      </c>
      <c r="J181" s="67">
        <f t="shared" si="6"/>
        <v>738739</v>
      </c>
      <c r="K181" s="67">
        <v>22005</v>
      </c>
      <c r="L181" s="67">
        <v>14585</v>
      </c>
      <c r="M181" s="67">
        <v>3753</v>
      </c>
      <c r="N181" s="67">
        <v>43560</v>
      </c>
      <c r="O181" s="67">
        <v>18909</v>
      </c>
      <c r="P181" s="67">
        <v>7324</v>
      </c>
      <c r="Q181" s="67">
        <v>40256</v>
      </c>
      <c r="R181" s="67">
        <v>44116</v>
      </c>
      <c r="S181" s="67">
        <v>44637</v>
      </c>
      <c r="T181" s="67">
        <v>22023</v>
      </c>
      <c r="U181" s="67">
        <v>65657</v>
      </c>
      <c r="V181" s="67">
        <v>26926</v>
      </c>
      <c r="W181" s="67">
        <v>9277</v>
      </c>
      <c r="X181" s="67">
        <v>98266</v>
      </c>
      <c r="Y181" s="67">
        <v>35366</v>
      </c>
      <c r="Z181" s="67">
        <v>103813</v>
      </c>
      <c r="AA181" s="67">
        <v>18866</v>
      </c>
      <c r="AB181" s="67">
        <v>21722</v>
      </c>
      <c r="AC181" s="67">
        <v>3533</v>
      </c>
      <c r="AD181" s="67">
        <v>45360</v>
      </c>
      <c r="AE181" s="67">
        <v>3538</v>
      </c>
      <c r="AF181" s="67">
        <v>4156</v>
      </c>
      <c r="AG181" s="67">
        <v>8179</v>
      </c>
      <c r="AH181" s="67">
        <v>7685</v>
      </c>
      <c r="AI181" s="67">
        <v>7632</v>
      </c>
      <c r="AJ181" s="67">
        <v>17350</v>
      </c>
      <c r="AK181" s="67">
        <v>241</v>
      </c>
      <c r="AL181" s="67">
        <v>4</v>
      </c>
      <c r="AM181" s="67"/>
      <c r="AN181" s="131">
        <v>180</v>
      </c>
      <c r="AO181" s="67">
        <f>HLOOKUP($AO$1,'Datos base 2020'!$I$2:$AM$245,'formulario 2020'!AN181,FALSE)</f>
        <v>14585</v>
      </c>
    </row>
    <row r="182" spans="1:41">
      <c r="A182" s="422"/>
      <c r="B182" s="428"/>
      <c r="C182" s="431"/>
      <c r="D182" s="435"/>
      <c r="E182" s="481"/>
      <c r="F182" s="437" t="s">
        <v>242</v>
      </c>
      <c r="G182" s="438"/>
      <c r="H182" s="75" t="s">
        <v>243</v>
      </c>
      <c r="I182" s="76">
        <f t="shared" si="5"/>
        <v>12934</v>
      </c>
      <c r="J182" s="76">
        <f t="shared" si="6"/>
        <v>739260</v>
      </c>
      <c r="K182" s="76">
        <v>23482</v>
      </c>
      <c r="L182" s="76">
        <v>12934</v>
      </c>
      <c r="M182" s="76">
        <v>3753</v>
      </c>
      <c r="N182" s="76">
        <v>43318</v>
      </c>
      <c r="O182" s="76">
        <v>18605</v>
      </c>
      <c r="P182" s="76">
        <v>5040</v>
      </c>
      <c r="Q182" s="76">
        <v>40721</v>
      </c>
      <c r="R182" s="76">
        <v>44615</v>
      </c>
      <c r="S182" s="76">
        <v>45297</v>
      </c>
      <c r="T182" s="76">
        <v>20384</v>
      </c>
      <c r="U182" s="76">
        <v>65314</v>
      </c>
      <c r="V182" s="76">
        <v>26393</v>
      </c>
      <c r="W182" s="76">
        <v>9614</v>
      </c>
      <c r="X182" s="76">
        <v>100128</v>
      </c>
      <c r="Y182" s="76">
        <v>35472</v>
      </c>
      <c r="Z182" s="76">
        <v>110346</v>
      </c>
      <c r="AA182" s="76">
        <v>18089</v>
      </c>
      <c r="AB182" s="76">
        <v>22769</v>
      </c>
      <c r="AC182" s="76">
        <v>3420</v>
      </c>
      <c r="AD182" s="76">
        <v>45023</v>
      </c>
      <c r="AE182" s="76">
        <v>3940</v>
      </c>
      <c r="AF182" s="76">
        <v>4003</v>
      </c>
      <c r="AG182" s="76">
        <v>7764</v>
      </c>
      <c r="AH182" s="76">
        <v>7696</v>
      </c>
      <c r="AI182" s="76">
        <v>6131</v>
      </c>
      <c r="AJ182" s="76">
        <v>14149</v>
      </c>
      <c r="AK182" s="76">
        <v>856</v>
      </c>
      <c r="AL182" s="76">
        <v>4</v>
      </c>
      <c r="AM182" s="76"/>
      <c r="AN182" s="131">
        <v>181</v>
      </c>
      <c r="AO182" s="76">
        <f>HLOOKUP($AO$1,'Datos base 2020'!$I$2:$AM$245,'formulario 2020'!AN182,FALSE)</f>
        <v>12934</v>
      </c>
    </row>
    <row r="183" spans="1:41">
      <c r="A183" s="422"/>
      <c r="B183" s="428"/>
      <c r="C183" s="431"/>
      <c r="D183" s="435"/>
      <c r="E183" s="481"/>
      <c r="F183" s="437" t="s">
        <v>244</v>
      </c>
      <c r="G183" s="438"/>
      <c r="H183" s="81" t="s">
        <v>244</v>
      </c>
      <c r="I183" s="82">
        <f t="shared" si="5"/>
        <v>1671</v>
      </c>
      <c r="J183" s="82">
        <f t="shared" si="6"/>
        <v>22810</v>
      </c>
      <c r="K183" s="82">
        <v>526</v>
      </c>
      <c r="L183" s="82">
        <v>1671</v>
      </c>
      <c r="M183" s="82">
        <v>0</v>
      </c>
      <c r="N183" s="82">
        <v>941</v>
      </c>
      <c r="O183" s="82">
        <v>1473</v>
      </c>
      <c r="P183" s="82">
        <v>2380</v>
      </c>
      <c r="Q183" s="82">
        <v>143</v>
      </c>
      <c r="R183" s="82">
        <v>197</v>
      </c>
      <c r="S183" s="82">
        <v>1099</v>
      </c>
      <c r="T183" s="82">
        <v>1785</v>
      </c>
      <c r="U183" s="82">
        <v>609</v>
      </c>
      <c r="V183" s="82">
        <v>891</v>
      </c>
      <c r="W183" s="82">
        <v>298</v>
      </c>
      <c r="X183" s="82">
        <v>766</v>
      </c>
      <c r="Y183" s="82">
        <v>356</v>
      </c>
      <c r="Z183" s="82">
        <v>597</v>
      </c>
      <c r="AA183" s="82">
        <v>926</v>
      </c>
      <c r="AB183" s="82">
        <v>303</v>
      </c>
      <c r="AC183" s="82">
        <v>597</v>
      </c>
      <c r="AD183" s="82">
        <v>1344</v>
      </c>
      <c r="AE183" s="82">
        <v>331</v>
      </c>
      <c r="AF183" s="82">
        <v>182</v>
      </c>
      <c r="AG183" s="82">
        <v>561</v>
      </c>
      <c r="AH183" s="82">
        <v>0</v>
      </c>
      <c r="AI183" s="82">
        <v>1588</v>
      </c>
      <c r="AJ183" s="82">
        <v>3246</v>
      </c>
      <c r="AK183" s="82">
        <v>0</v>
      </c>
      <c r="AL183" s="82">
        <v>0</v>
      </c>
      <c r="AM183" s="82"/>
      <c r="AN183" s="131">
        <v>182</v>
      </c>
      <c r="AO183" s="82">
        <f>HLOOKUP($AO$1,'Datos base 2020'!$I$2:$AM$245,'formulario 2020'!AN183,FALSE)</f>
        <v>1671</v>
      </c>
    </row>
    <row r="184" spans="1:41" ht="16.5" thickBot="1">
      <c r="A184" s="422"/>
      <c r="B184" s="429"/>
      <c r="C184" s="432"/>
      <c r="D184" s="482"/>
      <c r="E184" s="483"/>
      <c r="F184" s="484" t="s">
        <v>354</v>
      </c>
      <c r="G184" s="485"/>
      <c r="H184" s="85" t="s">
        <v>245</v>
      </c>
      <c r="I184" s="86">
        <f t="shared" si="5"/>
        <v>14605</v>
      </c>
      <c r="J184" s="86">
        <f t="shared" si="6"/>
        <v>762070</v>
      </c>
      <c r="K184" s="86">
        <v>24008</v>
      </c>
      <c r="L184" s="86">
        <v>14605</v>
      </c>
      <c r="M184" s="86">
        <v>3753</v>
      </c>
      <c r="N184" s="86">
        <v>44259</v>
      </c>
      <c r="O184" s="86">
        <v>20078</v>
      </c>
      <c r="P184" s="86">
        <v>7420</v>
      </c>
      <c r="Q184" s="86">
        <v>40864</v>
      </c>
      <c r="R184" s="86">
        <v>44812</v>
      </c>
      <c r="S184" s="86">
        <v>46396</v>
      </c>
      <c r="T184" s="86">
        <v>22169</v>
      </c>
      <c r="U184" s="86">
        <v>65923</v>
      </c>
      <c r="V184" s="86">
        <v>27284</v>
      </c>
      <c r="W184" s="86">
        <v>9912</v>
      </c>
      <c r="X184" s="86">
        <v>100894</v>
      </c>
      <c r="Y184" s="86">
        <v>35828</v>
      </c>
      <c r="Z184" s="86">
        <v>110943</v>
      </c>
      <c r="AA184" s="86">
        <v>19015</v>
      </c>
      <c r="AB184" s="86">
        <v>23072</v>
      </c>
      <c r="AC184" s="86">
        <v>4017</v>
      </c>
      <c r="AD184" s="86">
        <v>46367</v>
      </c>
      <c r="AE184" s="86">
        <v>4271</v>
      </c>
      <c r="AF184" s="86">
        <v>4185</v>
      </c>
      <c r="AG184" s="86">
        <v>8325</v>
      </c>
      <c r="AH184" s="86">
        <v>7696</v>
      </c>
      <c r="AI184" s="86">
        <v>7719</v>
      </c>
      <c r="AJ184" s="86">
        <v>17395</v>
      </c>
      <c r="AK184" s="86">
        <v>856</v>
      </c>
      <c r="AL184" s="86">
        <v>4</v>
      </c>
      <c r="AM184" s="86"/>
      <c r="AN184" s="131">
        <v>183</v>
      </c>
      <c r="AO184" s="86">
        <f>HLOOKUP($AO$1,'Datos base 2020'!$I$2:$AM$245,'formulario 2020'!AN184,FALSE)</f>
        <v>14605</v>
      </c>
    </row>
    <row r="185" spans="1:41">
      <c r="A185" s="286" t="s">
        <v>246</v>
      </c>
      <c r="B185" s="439" t="s">
        <v>247</v>
      </c>
      <c r="C185" s="442" t="s">
        <v>248</v>
      </c>
      <c r="D185" s="445" t="s">
        <v>249</v>
      </c>
      <c r="E185" s="447" t="s">
        <v>250</v>
      </c>
      <c r="F185" s="449" t="s">
        <v>251</v>
      </c>
      <c r="G185" s="460" t="s">
        <v>252</v>
      </c>
      <c r="H185" s="208" t="s">
        <v>253</v>
      </c>
      <c r="I185" s="165">
        <f t="shared" si="5"/>
        <v>21</v>
      </c>
      <c r="J185" s="165">
        <f t="shared" si="6"/>
        <v>1216</v>
      </c>
      <c r="K185" s="165">
        <v>3</v>
      </c>
      <c r="L185" s="165">
        <v>21</v>
      </c>
      <c r="M185" s="165">
        <v>9</v>
      </c>
      <c r="N185" s="165">
        <v>67</v>
      </c>
      <c r="O185" s="165">
        <v>35</v>
      </c>
      <c r="P185" s="165">
        <v>13</v>
      </c>
      <c r="Q185" s="165">
        <v>29</v>
      </c>
      <c r="R185" s="165">
        <v>5</v>
      </c>
      <c r="S185" s="165">
        <v>49</v>
      </c>
      <c r="T185" s="165">
        <v>41</v>
      </c>
      <c r="U185" s="165">
        <v>55</v>
      </c>
      <c r="V185" s="165">
        <v>20</v>
      </c>
      <c r="W185" s="165">
        <v>120</v>
      </c>
      <c r="X185" s="165">
        <v>70</v>
      </c>
      <c r="Y185" s="165">
        <v>2</v>
      </c>
      <c r="Z185" s="165">
        <v>77</v>
      </c>
      <c r="AA185" s="165">
        <v>0</v>
      </c>
      <c r="AB185" s="165">
        <v>229</v>
      </c>
      <c r="AC185" s="165">
        <v>87</v>
      </c>
      <c r="AD185" s="165">
        <v>18</v>
      </c>
      <c r="AE185" s="165">
        <v>171</v>
      </c>
      <c r="AF185" s="165">
        <v>48</v>
      </c>
      <c r="AG185" s="165"/>
      <c r="AH185" s="165">
        <v>1</v>
      </c>
      <c r="AI185" s="165">
        <v>23</v>
      </c>
      <c r="AJ185" s="165">
        <v>22</v>
      </c>
      <c r="AK185" s="165">
        <v>0</v>
      </c>
      <c r="AL185" s="165">
        <v>0</v>
      </c>
      <c r="AM185" s="165">
        <v>1</v>
      </c>
      <c r="AN185" s="131">
        <v>184</v>
      </c>
      <c r="AO185" s="165">
        <f>HLOOKUP($AO$1,'Datos base 2020'!$I$2:$AM$245,'formulario 2020'!AN185,FALSE)</f>
        <v>21</v>
      </c>
    </row>
    <row r="186" spans="1:41">
      <c r="A186" s="287"/>
      <c r="B186" s="440"/>
      <c r="C186" s="443"/>
      <c r="D186" s="446"/>
      <c r="E186" s="431"/>
      <c r="F186" s="450"/>
      <c r="G186" s="455"/>
      <c r="H186" s="75" t="s">
        <v>254</v>
      </c>
      <c r="I186" s="76">
        <f t="shared" si="5"/>
        <v>0</v>
      </c>
      <c r="J186" s="76">
        <f t="shared" si="6"/>
        <v>6</v>
      </c>
      <c r="K186" s="76">
        <v>0</v>
      </c>
      <c r="L186" s="76">
        <v>0</v>
      </c>
      <c r="M186" s="76">
        <v>0</v>
      </c>
      <c r="N186" s="76">
        <v>0</v>
      </c>
      <c r="O186" s="76">
        <v>1</v>
      </c>
      <c r="P186" s="76">
        <v>0</v>
      </c>
      <c r="Q186" s="76">
        <v>0</v>
      </c>
      <c r="R186" s="76">
        <v>0</v>
      </c>
      <c r="S186" s="76"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v>4</v>
      </c>
      <c r="Y186" s="76">
        <v>1</v>
      </c>
      <c r="Z186" s="76">
        <v>0</v>
      </c>
      <c r="AA186" s="76">
        <v>0</v>
      </c>
      <c r="AB186" s="76">
        <v>0</v>
      </c>
      <c r="AC186" s="76">
        <v>0</v>
      </c>
      <c r="AD186" s="76">
        <v>0</v>
      </c>
      <c r="AE186" s="76">
        <v>0</v>
      </c>
      <c r="AF186" s="76">
        <v>0</v>
      </c>
      <c r="AG186" s="76"/>
      <c r="AH186" s="76">
        <v>0</v>
      </c>
      <c r="AI186" s="76">
        <v>0</v>
      </c>
      <c r="AJ186" s="76">
        <v>0</v>
      </c>
      <c r="AK186" s="76">
        <v>0</v>
      </c>
      <c r="AL186" s="76">
        <v>0</v>
      </c>
      <c r="AM186" s="76">
        <v>0</v>
      </c>
      <c r="AN186" s="131">
        <v>185</v>
      </c>
      <c r="AO186" s="76">
        <f>HLOOKUP($AO$1,'Datos base 2020'!$I$2:$AM$245,'formulario 2020'!AN186,FALSE)</f>
        <v>0</v>
      </c>
    </row>
    <row r="187" spans="1:41">
      <c r="A187" s="287"/>
      <c r="B187" s="440"/>
      <c r="C187" s="443"/>
      <c r="D187" s="446"/>
      <c r="E187" s="431"/>
      <c r="F187" s="450"/>
      <c r="G187" s="456" t="s">
        <v>255</v>
      </c>
      <c r="H187" s="75" t="s">
        <v>253</v>
      </c>
      <c r="I187" s="76">
        <f t="shared" si="5"/>
        <v>78</v>
      </c>
      <c r="J187" s="76">
        <f t="shared" si="6"/>
        <v>2765</v>
      </c>
      <c r="K187" s="76">
        <v>6</v>
      </c>
      <c r="L187" s="76">
        <v>78</v>
      </c>
      <c r="M187" s="76">
        <v>13</v>
      </c>
      <c r="N187" s="76">
        <v>157</v>
      </c>
      <c r="O187" s="76">
        <v>28</v>
      </c>
      <c r="P187" s="76">
        <v>116</v>
      </c>
      <c r="Q187" s="76">
        <v>97</v>
      </c>
      <c r="R187" s="76">
        <v>40</v>
      </c>
      <c r="S187" s="76">
        <v>138</v>
      </c>
      <c r="T187" s="76">
        <v>86</v>
      </c>
      <c r="U187" s="76">
        <v>77</v>
      </c>
      <c r="V187" s="76">
        <v>82</v>
      </c>
      <c r="W187" s="76">
        <v>225</v>
      </c>
      <c r="X187" s="76">
        <v>347</v>
      </c>
      <c r="Y187" s="76">
        <v>30</v>
      </c>
      <c r="Z187" s="76">
        <v>219</v>
      </c>
      <c r="AA187" s="76">
        <v>4</v>
      </c>
      <c r="AB187" s="76">
        <v>373</v>
      </c>
      <c r="AC187" s="76">
        <v>103</v>
      </c>
      <c r="AD187" s="76">
        <v>41</v>
      </c>
      <c r="AE187" s="76">
        <v>366</v>
      </c>
      <c r="AF187" s="76">
        <v>17</v>
      </c>
      <c r="AG187" s="76">
        <v>3</v>
      </c>
      <c r="AH187" s="76">
        <v>0</v>
      </c>
      <c r="AI187" s="76">
        <v>51</v>
      </c>
      <c r="AJ187" s="76">
        <v>66</v>
      </c>
      <c r="AK187" s="76">
        <v>0</v>
      </c>
      <c r="AL187" s="76">
        <v>0</v>
      </c>
      <c r="AM187" s="76">
        <v>2</v>
      </c>
      <c r="AN187" s="131">
        <v>186</v>
      </c>
      <c r="AO187" s="76">
        <f>HLOOKUP($AO$1,'Datos base 2020'!$I$2:$AM$245,'formulario 2020'!AN187,FALSE)</f>
        <v>78</v>
      </c>
    </row>
    <row r="188" spans="1:41">
      <c r="A188" s="287"/>
      <c r="B188" s="440"/>
      <c r="C188" s="443"/>
      <c r="D188" s="446"/>
      <c r="E188" s="431"/>
      <c r="F188" s="450"/>
      <c r="G188" s="456"/>
      <c r="H188" s="75" t="s">
        <v>254</v>
      </c>
      <c r="I188" s="76">
        <f t="shared" si="5"/>
        <v>0</v>
      </c>
      <c r="J188" s="76">
        <f t="shared" si="6"/>
        <v>19</v>
      </c>
      <c r="K188" s="76">
        <v>0</v>
      </c>
      <c r="L188" s="76">
        <v>0</v>
      </c>
      <c r="M188" s="76">
        <v>0</v>
      </c>
      <c r="N188" s="76">
        <v>1</v>
      </c>
      <c r="O188" s="76">
        <v>0</v>
      </c>
      <c r="P188" s="76">
        <v>0</v>
      </c>
      <c r="Q188" s="76">
        <v>0</v>
      </c>
      <c r="R188" s="76">
        <v>0</v>
      </c>
      <c r="S188" s="76">
        <v>0</v>
      </c>
      <c r="T188" s="76">
        <v>1</v>
      </c>
      <c r="U188" s="76">
        <v>2</v>
      </c>
      <c r="V188" s="76">
        <v>0</v>
      </c>
      <c r="W188" s="76">
        <v>2</v>
      </c>
      <c r="X188" s="76">
        <v>1</v>
      </c>
      <c r="Y188" s="76">
        <v>0</v>
      </c>
      <c r="Z188" s="76">
        <v>5</v>
      </c>
      <c r="AA188" s="76">
        <v>0</v>
      </c>
      <c r="AB188" s="76">
        <v>6</v>
      </c>
      <c r="AC188" s="76">
        <v>0</v>
      </c>
      <c r="AD188" s="76">
        <v>0</v>
      </c>
      <c r="AE188" s="76">
        <v>1</v>
      </c>
      <c r="AF188" s="76">
        <v>0</v>
      </c>
      <c r="AG188" s="76">
        <v>0</v>
      </c>
      <c r="AH188" s="76">
        <v>0</v>
      </c>
      <c r="AI188" s="76">
        <v>0</v>
      </c>
      <c r="AJ188" s="76">
        <v>0</v>
      </c>
      <c r="AK188" s="76">
        <v>0</v>
      </c>
      <c r="AL188" s="76">
        <v>0</v>
      </c>
      <c r="AM188" s="76">
        <v>0</v>
      </c>
      <c r="AN188" s="131">
        <v>187</v>
      </c>
      <c r="AO188" s="76">
        <f>HLOOKUP($AO$1,'Datos base 2020'!$I$2:$AM$245,'formulario 2020'!AN188,FALSE)</f>
        <v>0</v>
      </c>
    </row>
    <row r="189" spans="1:41">
      <c r="A189" s="287"/>
      <c r="B189" s="440"/>
      <c r="C189" s="443"/>
      <c r="D189" s="446"/>
      <c r="E189" s="431"/>
      <c r="F189" s="450"/>
      <c r="G189" s="209"/>
      <c r="H189" s="210" t="s">
        <v>256</v>
      </c>
      <c r="I189" s="166">
        <f t="shared" si="5"/>
        <v>99</v>
      </c>
      <c r="J189" s="166">
        <f t="shared" si="6"/>
        <v>4006</v>
      </c>
      <c r="K189" s="166">
        <v>9</v>
      </c>
      <c r="L189" s="166">
        <v>99</v>
      </c>
      <c r="M189" s="166">
        <v>22</v>
      </c>
      <c r="N189" s="166">
        <v>225</v>
      </c>
      <c r="O189" s="166">
        <v>64</v>
      </c>
      <c r="P189" s="166">
        <v>129</v>
      </c>
      <c r="Q189" s="166">
        <v>126</v>
      </c>
      <c r="R189" s="166">
        <v>45</v>
      </c>
      <c r="S189" s="166">
        <v>187</v>
      </c>
      <c r="T189" s="166">
        <v>128</v>
      </c>
      <c r="U189" s="166">
        <v>134</v>
      </c>
      <c r="V189" s="166">
        <v>102</v>
      </c>
      <c r="W189" s="166">
        <v>347</v>
      </c>
      <c r="X189" s="166">
        <v>422</v>
      </c>
      <c r="Y189" s="166">
        <v>33</v>
      </c>
      <c r="Z189" s="166">
        <v>301</v>
      </c>
      <c r="AA189" s="166">
        <v>4</v>
      </c>
      <c r="AB189" s="166">
        <v>608</v>
      </c>
      <c r="AC189" s="166">
        <v>190</v>
      </c>
      <c r="AD189" s="166">
        <v>59</v>
      </c>
      <c r="AE189" s="166">
        <v>538</v>
      </c>
      <c r="AF189" s="166">
        <v>65</v>
      </c>
      <c r="AG189" s="166">
        <v>3</v>
      </c>
      <c r="AH189" s="166">
        <v>1</v>
      </c>
      <c r="AI189" s="166">
        <v>74</v>
      </c>
      <c r="AJ189" s="166">
        <v>88</v>
      </c>
      <c r="AK189" s="166">
        <v>0</v>
      </c>
      <c r="AL189" s="166">
        <v>0</v>
      </c>
      <c r="AM189" s="166">
        <v>3</v>
      </c>
      <c r="AN189" s="131">
        <v>188</v>
      </c>
      <c r="AO189" s="166">
        <f>HLOOKUP($AO$1,'Datos base 2020'!$I$2:$AM$245,'formulario 2020'!AN189,FALSE)</f>
        <v>99</v>
      </c>
    </row>
    <row r="190" spans="1:41">
      <c r="A190" s="287"/>
      <c r="B190" s="440"/>
      <c r="C190" s="443"/>
      <c r="D190" s="446"/>
      <c r="E190" s="431"/>
      <c r="F190" s="457" t="s">
        <v>257</v>
      </c>
      <c r="G190" s="461"/>
      <c r="H190" s="75" t="s">
        <v>253</v>
      </c>
      <c r="I190" s="76">
        <f t="shared" si="5"/>
        <v>2</v>
      </c>
      <c r="J190" s="76">
        <f t="shared" si="6"/>
        <v>433</v>
      </c>
      <c r="K190" s="76">
        <v>0</v>
      </c>
      <c r="L190" s="76">
        <v>2</v>
      </c>
      <c r="M190" s="76">
        <v>0</v>
      </c>
      <c r="N190" s="76">
        <v>6</v>
      </c>
      <c r="O190" s="76">
        <v>0</v>
      </c>
      <c r="P190" s="76">
        <v>2</v>
      </c>
      <c r="Q190" s="76">
        <v>3</v>
      </c>
      <c r="R190" s="76">
        <v>0</v>
      </c>
      <c r="S190" s="76">
        <v>25</v>
      </c>
      <c r="T190" s="76">
        <v>0</v>
      </c>
      <c r="U190" s="76">
        <v>2</v>
      </c>
      <c r="V190" s="76">
        <v>1</v>
      </c>
      <c r="W190" s="76">
        <v>48</v>
      </c>
      <c r="X190" s="76">
        <v>89</v>
      </c>
      <c r="Y190" s="76">
        <v>7</v>
      </c>
      <c r="Z190" s="76">
        <v>105</v>
      </c>
      <c r="AA190" s="76">
        <v>0</v>
      </c>
      <c r="AB190" s="76">
        <v>28</v>
      </c>
      <c r="AC190" s="76">
        <v>16</v>
      </c>
      <c r="AD190" s="76">
        <v>2</v>
      </c>
      <c r="AE190" s="76">
        <v>90</v>
      </c>
      <c r="AF190" s="76">
        <v>2</v>
      </c>
      <c r="AG190" s="76">
        <v>0</v>
      </c>
      <c r="AH190" s="76">
        <v>0</v>
      </c>
      <c r="AI190" s="76">
        <v>3</v>
      </c>
      <c r="AJ190" s="76">
        <v>0</v>
      </c>
      <c r="AK190" s="76">
        <v>0</v>
      </c>
      <c r="AL190" s="76">
        <v>0</v>
      </c>
      <c r="AM190" s="76">
        <v>2</v>
      </c>
      <c r="AN190" s="131">
        <v>189</v>
      </c>
      <c r="AO190" s="76">
        <f>HLOOKUP($AO$1,'Datos base 2020'!$I$2:$AM$245,'formulario 2020'!AN190,FALSE)</f>
        <v>2</v>
      </c>
    </row>
    <row r="191" spans="1:41">
      <c r="A191" s="287"/>
      <c r="B191" s="440"/>
      <c r="C191" s="443"/>
      <c r="D191" s="446"/>
      <c r="E191" s="431"/>
      <c r="F191" s="458"/>
      <c r="G191" s="462"/>
      <c r="H191" s="75" t="s">
        <v>254</v>
      </c>
      <c r="I191" s="76">
        <f t="shared" si="5"/>
        <v>0</v>
      </c>
      <c r="J191" s="76">
        <f t="shared" si="6"/>
        <v>47</v>
      </c>
      <c r="K191" s="76">
        <v>0</v>
      </c>
      <c r="L191" s="76">
        <v>0</v>
      </c>
      <c r="M191" s="76">
        <v>0</v>
      </c>
      <c r="N191" s="76">
        <v>0</v>
      </c>
      <c r="O191" s="76">
        <v>0</v>
      </c>
      <c r="P191" s="76">
        <v>0</v>
      </c>
      <c r="Q191" s="76">
        <v>0</v>
      </c>
      <c r="R191" s="76">
        <v>3</v>
      </c>
      <c r="S191" s="76">
        <v>0</v>
      </c>
      <c r="T191" s="76">
        <v>3</v>
      </c>
      <c r="U191" s="76">
        <v>0</v>
      </c>
      <c r="V191" s="76">
        <v>0</v>
      </c>
      <c r="W191" s="76">
        <v>6</v>
      </c>
      <c r="X191" s="76">
        <v>0</v>
      </c>
      <c r="Y191" s="76">
        <v>0</v>
      </c>
      <c r="Z191" s="76">
        <v>14</v>
      </c>
      <c r="AA191" s="76">
        <v>0</v>
      </c>
      <c r="AB191" s="76">
        <v>8</v>
      </c>
      <c r="AC191" s="76">
        <v>8</v>
      </c>
      <c r="AD191" s="76">
        <v>1</v>
      </c>
      <c r="AE191" s="76">
        <v>1</v>
      </c>
      <c r="AF191" s="76">
        <v>1</v>
      </c>
      <c r="AG191" s="76">
        <v>0</v>
      </c>
      <c r="AH191" s="76">
        <v>0</v>
      </c>
      <c r="AI191" s="76">
        <v>2</v>
      </c>
      <c r="AJ191" s="76">
        <v>0</v>
      </c>
      <c r="AK191" s="76">
        <v>0</v>
      </c>
      <c r="AL191" s="76">
        <v>0</v>
      </c>
      <c r="AM191" s="76">
        <v>0</v>
      </c>
      <c r="AN191" s="131">
        <v>190</v>
      </c>
      <c r="AO191" s="76">
        <f>HLOOKUP($AO$1,'Datos base 2020'!$I$2:$AM$245,'formulario 2020'!AN191,FALSE)</f>
        <v>0</v>
      </c>
    </row>
    <row r="192" spans="1:41" ht="24">
      <c r="A192" s="287"/>
      <c r="B192" s="440"/>
      <c r="C192" s="443"/>
      <c r="D192" s="446"/>
      <c r="E192" s="431"/>
      <c r="F192" s="459"/>
      <c r="G192" s="463"/>
      <c r="H192" s="210" t="s">
        <v>258</v>
      </c>
      <c r="I192" s="166">
        <f t="shared" si="5"/>
        <v>2</v>
      </c>
      <c r="J192" s="166">
        <f t="shared" si="6"/>
        <v>480</v>
      </c>
      <c r="K192" s="166">
        <v>0</v>
      </c>
      <c r="L192" s="166">
        <v>2</v>
      </c>
      <c r="M192" s="166">
        <v>0</v>
      </c>
      <c r="N192" s="166">
        <v>6</v>
      </c>
      <c r="O192" s="166">
        <v>0</v>
      </c>
      <c r="P192" s="166">
        <v>2</v>
      </c>
      <c r="Q192" s="166">
        <v>3</v>
      </c>
      <c r="R192" s="166">
        <v>3</v>
      </c>
      <c r="S192" s="166">
        <v>25</v>
      </c>
      <c r="T192" s="166">
        <v>3</v>
      </c>
      <c r="U192" s="166">
        <v>2</v>
      </c>
      <c r="V192" s="166">
        <v>1</v>
      </c>
      <c r="W192" s="166">
        <v>54</v>
      </c>
      <c r="X192" s="166">
        <v>89</v>
      </c>
      <c r="Y192" s="166">
        <v>7</v>
      </c>
      <c r="Z192" s="166">
        <v>119</v>
      </c>
      <c r="AA192" s="166">
        <v>0</v>
      </c>
      <c r="AB192" s="166">
        <v>36</v>
      </c>
      <c r="AC192" s="166">
        <v>24</v>
      </c>
      <c r="AD192" s="166">
        <v>3</v>
      </c>
      <c r="AE192" s="166">
        <v>91</v>
      </c>
      <c r="AF192" s="166">
        <v>3</v>
      </c>
      <c r="AG192" s="166">
        <v>0</v>
      </c>
      <c r="AH192" s="166">
        <v>0</v>
      </c>
      <c r="AI192" s="166">
        <v>5</v>
      </c>
      <c r="AJ192" s="166">
        <v>0</v>
      </c>
      <c r="AK192" s="166">
        <v>0</v>
      </c>
      <c r="AL192" s="166">
        <v>0</v>
      </c>
      <c r="AM192" s="166">
        <v>2</v>
      </c>
      <c r="AN192" s="131">
        <v>191</v>
      </c>
      <c r="AO192" s="166">
        <f>HLOOKUP($AO$1,'Datos base 2020'!$I$2:$AM$245,'formulario 2020'!AN192,FALSE)</f>
        <v>2</v>
      </c>
    </row>
    <row r="193" spans="1:41" ht="15.75">
      <c r="A193" s="287"/>
      <c r="B193" s="440"/>
      <c r="C193" s="443"/>
      <c r="D193" s="446"/>
      <c r="E193" s="448"/>
      <c r="F193" s="464"/>
      <c r="G193" s="465"/>
      <c r="H193" s="211" t="s">
        <v>259</v>
      </c>
      <c r="I193" s="160">
        <f t="shared" si="5"/>
        <v>101</v>
      </c>
      <c r="J193" s="160">
        <f t="shared" si="6"/>
        <v>4486</v>
      </c>
      <c r="K193" s="160">
        <v>9</v>
      </c>
      <c r="L193" s="160">
        <v>101</v>
      </c>
      <c r="M193" s="160">
        <v>22</v>
      </c>
      <c r="N193" s="160">
        <v>231</v>
      </c>
      <c r="O193" s="160">
        <v>64</v>
      </c>
      <c r="P193" s="160">
        <v>131</v>
      </c>
      <c r="Q193" s="160">
        <v>129</v>
      </c>
      <c r="R193" s="160">
        <v>48</v>
      </c>
      <c r="S193" s="160">
        <v>212</v>
      </c>
      <c r="T193" s="160">
        <v>131</v>
      </c>
      <c r="U193" s="160">
        <v>136</v>
      </c>
      <c r="V193" s="160">
        <v>103</v>
      </c>
      <c r="W193" s="160">
        <v>401</v>
      </c>
      <c r="X193" s="160">
        <v>511</v>
      </c>
      <c r="Y193" s="160">
        <v>40</v>
      </c>
      <c r="Z193" s="160">
        <v>420</v>
      </c>
      <c r="AA193" s="160">
        <v>4</v>
      </c>
      <c r="AB193" s="160">
        <v>644</v>
      </c>
      <c r="AC193" s="160">
        <v>214</v>
      </c>
      <c r="AD193" s="160">
        <v>62</v>
      </c>
      <c r="AE193" s="160">
        <v>629</v>
      </c>
      <c r="AF193" s="160">
        <v>68</v>
      </c>
      <c r="AG193" s="160">
        <v>3</v>
      </c>
      <c r="AH193" s="160">
        <v>1</v>
      </c>
      <c r="AI193" s="160">
        <v>79</v>
      </c>
      <c r="AJ193" s="160">
        <v>88</v>
      </c>
      <c r="AK193" s="160">
        <v>0</v>
      </c>
      <c r="AL193" s="160">
        <v>0</v>
      </c>
      <c r="AM193" s="160">
        <v>5</v>
      </c>
      <c r="AN193" s="131">
        <v>192</v>
      </c>
      <c r="AO193" s="160">
        <f>HLOOKUP($AO$1,'Datos base 2020'!$I$2:$AM$245,'formulario 2020'!AN193,FALSE)</f>
        <v>101</v>
      </c>
    </row>
    <row r="194" spans="1:41">
      <c r="A194" s="287"/>
      <c r="B194" s="440"/>
      <c r="C194" s="443"/>
      <c r="D194" s="446" t="s">
        <v>260</v>
      </c>
      <c r="E194" s="466" t="s">
        <v>261</v>
      </c>
      <c r="F194" s="450" t="s">
        <v>251</v>
      </c>
      <c r="G194" s="455" t="s">
        <v>252</v>
      </c>
      <c r="H194" s="75" t="s">
        <v>253</v>
      </c>
      <c r="I194" s="76">
        <f t="shared" si="5"/>
        <v>18</v>
      </c>
      <c r="J194" s="76">
        <f t="shared" si="6"/>
        <v>831</v>
      </c>
      <c r="K194" s="76">
        <v>68</v>
      </c>
      <c r="L194" s="76">
        <v>18</v>
      </c>
      <c r="M194" s="76">
        <v>17</v>
      </c>
      <c r="N194" s="76">
        <v>16</v>
      </c>
      <c r="O194" s="76">
        <v>17</v>
      </c>
      <c r="P194" s="76">
        <v>15</v>
      </c>
      <c r="Q194" s="76">
        <v>85</v>
      </c>
      <c r="R194" s="76">
        <v>0</v>
      </c>
      <c r="S194" s="76">
        <v>104</v>
      </c>
      <c r="T194" s="76">
        <v>9</v>
      </c>
      <c r="U194" s="76">
        <v>48</v>
      </c>
      <c r="V194" s="76">
        <v>77</v>
      </c>
      <c r="W194" s="76">
        <v>54</v>
      </c>
      <c r="X194" s="76">
        <v>40</v>
      </c>
      <c r="Y194" s="76">
        <v>0</v>
      </c>
      <c r="Z194" s="76">
        <v>89</v>
      </c>
      <c r="AA194" s="76">
        <v>1</v>
      </c>
      <c r="AB194" s="76">
        <v>81</v>
      </c>
      <c r="AC194" s="76">
        <v>7</v>
      </c>
      <c r="AD194" s="76">
        <v>9</v>
      </c>
      <c r="AE194" s="76">
        <v>13</v>
      </c>
      <c r="AF194" s="76">
        <v>14</v>
      </c>
      <c r="AG194" s="76"/>
      <c r="AH194" s="76">
        <v>6</v>
      </c>
      <c r="AI194" s="76">
        <v>8</v>
      </c>
      <c r="AJ194" s="76">
        <v>5</v>
      </c>
      <c r="AK194" s="76">
        <v>7</v>
      </c>
      <c r="AL194" s="76">
        <v>0</v>
      </c>
      <c r="AM194" s="76">
        <v>23</v>
      </c>
      <c r="AN194" s="131">
        <v>193</v>
      </c>
      <c r="AO194" s="76">
        <f>HLOOKUP($AO$1,'Datos base 2020'!$I$2:$AM$245,'formulario 2020'!AN194,FALSE)</f>
        <v>18</v>
      </c>
    </row>
    <row r="195" spans="1:41">
      <c r="A195" s="287"/>
      <c r="B195" s="440"/>
      <c r="C195" s="443"/>
      <c r="D195" s="446"/>
      <c r="E195" s="467"/>
      <c r="F195" s="450"/>
      <c r="G195" s="455"/>
      <c r="H195" s="75" t="s">
        <v>254</v>
      </c>
      <c r="I195" s="76">
        <f t="shared" si="5"/>
        <v>0</v>
      </c>
      <c r="J195" s="76">
        <f t="shared" si="6"/>
        <v>29</v>
      </c>
      <c r="K195" s="76">
        <v>1</v>
      </c>
      <c r="L195" s="76">
        <v>0</v>
      </c>
      <c r="M195" s="76">
        <v>0</v>
      </c>
      <c r="N195" s="76">
        <v>0</v>
      </c>
      <c r="O195" s="76">
        <v>1</v>
      </c>
      <c r="P195" s="76">
        <v>0</v>
      </c>
      <c r="Q195" s="76">
        <v>0</v>
      </c>
      <c r="R195" s="76">
        <v>0</v>
      </c>
      <c r="S195" s="76">
        <v>0</v>
      </c>
      <c r="T195" s="76">
        <v>0</v>
      </c>
      <c r="U195" s="76">
        <v>0</v>
      </c>
      <c r="V195" s="76">
        <v>0</v>
      </c>
      <c r="W195" s="76">
        <v>0</v>
      </c>
      <c r="X195" s="76">
        <v>20</v>
      </c>
      <c r="Y195" s="76">
        <v>2</v>
      </c>
      <c r="Z195" s="76">
        <v>0</v>
      </c>
      <c r="AA195" s="76">
        <v>0</v>
      </c>
      <c r="AB195" s="76">
        <v>3</v>
      </c>
      <c r="AC195" s="76">
        <v>1</v>
      </c>
      <c r="AD195" s="76">
        <v>0</v>
      </c>
      <c r="AE195" s="76">
        <v>0</v>
      </c>
      <c r="AF195" s="76">
        <v>0</v>
      </c>
      <c r="AG195" s="76"/>
      <c r="AH195" s="76">
        <v>0</v>
      </c>
      <c r="AI195" s="76">
        <v>0</v>
      </c>
      <c r="AJ195" s="76">
        <v>0</v>
      </c>
      <c r="AK195" s="76">
        <v>0</v>
      </c>
      <c r="AL195" s="76">
        <v>0</v>
      </c>
      <c r="AM195" s="76">
        <v>1</v>
      </c>
      <c r="AN195" s="131">
        <v>194</v>
      </c>
      <c r="AO195" s="76">
        <f>HLOOKUP($AO$1,'Datos base 2020'!$I$2:$AM$245,'formulario 2020'!AN195,FALSE)</f>
        <v>0</v>
      </c>
    </row>
    <row r="196" spans="1:41">
      <c r="A196" s="287"/>
      <c r="B196" s="440"/>
      <c r="C196" s="443"/>
      <c r="D196" s="446"/>
      <c r="E196" s="467"/>
      <c r="F196" s="450"/>
      <c r="G196" s="456" t="s">
        <v>255</v>
      </c>
      <c r="H196" s="75" t="s">
        <v>253</v>
      </c>
      <c r="I196" s="76">
        <f t="shared" si="5"/>
        <v>4</v>
      </c>
      <c r="J196" s="76">
        <f t="shared" si="6"/>
        <v>814</v>
      </c>
      <c r="K196" s="76">
        <v>13</v>
      </c>
      <c r="L196" s="76">
        <v>4</v>
      </c>
      <c r="M196" s="76">
        <v>7</v>
      </c>
      <c r="N196" s="76">
        <v>15</v>
      </c>
      <c r="O196" s="76">
        <v>2</v>
      </c>
      <c r="P196" s="76">
        <v>3</v>
      </c>
      <c r="Q196" s="76">
        <v>42</v>
      </c>
      <c r="R196" s="76">
        <v>1</v>
      </c>
      <c r="S196" s="76">
        <v>95</v>
      </c>
      <c r="T196" s="76">
        <v>2</v>
      </c>
      <c r="U196" s="76">
        <v>78</v>
      </c>
      <c r="V196" s="76">
        <v>15</v>
      </c>
      <c r="W196" s="76">
        <v>17</v>
      </c>
      <c r="X196" s="76">
        <v>156</v>
      </c>
      <c r="Y196" s="76">
        <v>25</v>
      </c>
      <c r="Z196" s="76">
        <v>283</v>
      </c>
      <c r="AA196" s="76">
        <v>2</v>
      </c>
      <c r="AB196" s="76">
        <v>18</v>
      </c>
      <c r="AC196" s="76">
        <v>1</v>
      </c>
      <c r="AD196" s="76">
        <v>14</v>
      </c>
      <c r="AE196" s="76">
        <v>3</v>
      </c>
      <c r="AF196" s="76">
        <v>0</v>
      </c>
      <c r="AG196" s="76">
        <v>2</v>
      </c>
      <c r="AH196" s="76">
        <v>2</v>
      </c>
      <c r="AI196" s="76">
        <v>1</v>
      </c>
      <c r="AJ196" s="76">
        <v>8</v>
      </c>
      <c r="AK196" s="76">
        <v>0</v>
      </c>
      <c r="AL196" s="76">
        <v>0</v>
      </c>
      <c r="AM196" s="76">
        <v>5</v>
      </c>
      <c r="AN196" s="131">
        <v>195</v>
      </c>
      <c r="AO196" s="76">
        <f>HLOOKUP($AO$1,'Datos base 2020'!$I$2:$AM$245,'formulario 2020'!AN196,FALSE)</f>
        <v>4</v>
      </c>
    </row>
    <row r="197" spans="1:41">
      <c r="A197" s="287"/>
      <c r="B197" s="440"/>
      <c r="C197" s="443"/>
      <c r="D197" s="446"/>
      <c r="E197" s="467"/>
      <c r="F197" s="450"/>
      <c r="G197" s="456"/>
      <c r="H197" s="75" t="s">
        <v>254</v>
      </c>
      <c r="I197" s="76">
        <f t="shared" si="5"/>
        <v>0</v>
      </c>
      <c r="J197" s="76">
        <f t="shared" si="6"/>
        <v>10</v>
      </c>
      <c r="K197" s="76">
        <v>0</v>
      </c>
      <c r="L197" s="76">
        <v>0</v>
      </c>
      <c r="M197" s="76">
        <v>0</v>
      </c>
      <c r="N197" s="76">
        <v>0</v>
      </c>
      <c r="O197" s="76">
        <v>0</v>
      </c>
      <c r="P197" s="76">
        <v>1</v>
      </c>
      <c r="Q197" s="76">
        <v>0</v>
      </c>
      <c r="R197" s="76">
        <v>0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1</v>
      </c>
      <c r="Y197" s="76">
        <v>0</v>
      </c>
      <c r="Z197" s="76">
        <v>6</v>
      </c>
      <c r="AA197" s="76">
        <v>0</v>
      </c>
      <c r="AB197" s="76">
        <v>0</v>
      </c>
      <c r="AC197" s="76">
        <v>0</v>
      </c>
      <c r="AD197" s="76">
        <v>1</v>
      </c>
      <c r="AE197" s="76">
        <v>0</v>
      </c>
      <c r="AF197" s="76">
        <v>0</v>
      </c>
      <c r="AG197" s="76">
        <v>0</v>
      </c>
      <c r="AH197" s="76">
        <v>0</v>
      </c>
      <c r="AI197" s="76">
        <v>0</v>
      </c>
      <c r="AJ197" s="76">
        <v>0</v>
      </c>
      <c r="AK197" s="76">
        <v>0</v>
      </c>
      <c r="AL197" s="76">
        <v>0</v>
      </c>
      <c r="AM197" s="76">
        <v>1</v>
      </c>
      <c r="AN197" s="131">
        <v>196</v>
      </c>
      <c r="AO197" s="76">
        <f>HLOOKUP($AO$1,'Datos base 2020'!$I$2:$AM$245,'formulario 2020'!AN197,FALSE)</f>
        <v>0</v>
      </c>
    </row>
    <row r="198" spans="1:41">
      <c r="A198" s="287"/>
      <c r="B198" s="440"/>
      <c r="C198" s="443"/>
      <c r="D198" s="446"/>
      <c r="E198" s="467"/>
      <c r="F198" s="450"/>
      <c r="G198" s="209"/>
      <c r="H198" s="210" t="s">
        <v>262</v>
      </c>
      <c r="I198" s="166">
        <f t="shared" si="5"/>
        <v>22</v>
      </c>
      <c r="J198" s="166">
        <f t="shared" si="6"/>
        <v>1684</v>
      </c>
      <c r="K198" s="166">
        <v>82</v>
      </c>
      <c r="L198" s="166">
        <v>22</v>
      </c>
      <c r="M198" s="166">
        <v>24</v>
      </c>
      <c r="N198" s="166">
        <v>31</v>
      </c>
      <c r="O198" s="166">
        <v>20</v>
      </c>
      <c r="P198" s="166">
        <v>19</v>
      </c>
      <c r="Q198" s="166">
        <v>127</v>
      </c>
      <c r="R198" s="166">
        <v>1</v>
      </c>
      <c r="S198" s="166">
        <v>199</v>
      </c>
      <c r="T198" s="166">
        <v>11</v>
      </c>
      <c r="U198" s="166">
        <v>126</v>
      </c>
      <c r="V198" s="166">
        <v>92</v>
      </c>
      <c r="W198" s="166">
        <v>71</v>
      </c>
      <c r="X198" s="166">
        <v>217</v>
      </c>
      <c r="Y198" s="166">
        <v>27</v>
      </c>
      <c r="Z198" s="166">
        <v>378</v>
      </c>
      <c r="AA198" s="166">
        <v>3</v>
      </c>
      <c r="AB198" s="166">
        <v>102</v>
      </c>
      <c r="AC198" s="166">
        <v>9</v>
      </c>
      <c r="AD198" s="166">
        <v>24</v>
      </c>
      <c r="AE198" s="166">
        <v>16</v>
      </c>
      <c r="AF198" s="166">
        <v>14</v>
      </c>
      <c r="AG198" s="166">
        <v>2</v>
      </c>
      <c r="AH198" s="166">
        <v>8</v>
      </c>
      <c r="AI198" s="166">
        <v>9</v>
      </c>
      <c r="AJ198" s="166">
        <v>13</v>
      </c>
      <c r="AK198" s="166">
        <v>7</v>
      </c>
      <c r="AL198" s="166">
        <v>0</v>
      </c>
      <c r="AM198" s="166">
        <v>30</v>
      </c>
      <c r="AN198" s="131">
        <v>197</v>
      </c>
      <c r="AO198" s="166">
        <f>HLOOKUP($AO$1,'Datos base 2020'!$I$2:$AM$245,'formulario 2020'!AN198,FALSE)</f>
        <v>22</v>
      </c>
    </row>
    <row r="199" spans="1:41">
      <c r="A199" s="287"/>
      <c r="B199" s="440"/>
      <c r="C199" s="443"/>
      <c r="D199" s="446"/>
      <c r="E199" s="467"/>
      <c r="F199" s="457" t="s">
        <v>257</v>
      </c>
      <c r="G199" s="461"/>
      <c r="H199" s="75" t="s">
        <v>253</v>
      </c>
      <c r="I199" s="76">
        <f t="shared" si="5"/>
        <v>1</v>
      </c>
      <c r="J199" s="76">
        <f t="shared" si="6"/>
        <v>320</v>
      </c>
      <c r="K199" s="76">
        <v>6</v>
      </c>
      <c r="L199" s="76">
        <v>1</v>
      </c>
      <c r="M199" s="76">
        <v>3</v>
      </c>
      <c r="N199" s="76">
        <v>7</v>
      </c>
      <c r="O199" s="76">
        <v>0</v>
      </c>
      <c r="P199" s="76">
        <v>0</v>
      </c>
      <c r="Q199" s="76">
        <v>23</v>
      </c>
      <c r="R199" s="76">
        <v>0</v>
      </c>
      <c r="S199" s="76">
        <v>30</v>
      </c>
      <c r="T199" s="76">
        <v>0</v>
      </c>
      <c r="U199" s="76">
        <v>14</v>
      </c>
      <c r="V199" s="76">
        <v>0</v>
      </c>
      <c r="W199" s="76">
        <v>2</v>
      </c>
      <c r="X199" s="76">
        <v>85</v>
      </c>
      <c r="Y199" s="76">
        <v>4</v>
      </c>
      <c r="Z199" s="76">
        <v>134</v>
      </c>
      <c r="AA199" s="76">
        <v>0</v>
      </c>
      <c r="AB199" s="76">
        <v>2</v>
      </c>
      <c r="AC199" s="76">
        <v>0</v>
      </c>
      <c r="AD199" s="76">
        <v>1</v>
      </c>
      <c r="AE199" s="76">
        <v>2</v>
      </c>
      <c r="AF199" s="76">
        <v>0</v>
      </c>
      <c r="AG199" s="76"/>
      <c r="AH199" s="76">
        <v>2</v>
      </c>
      <c r="AI199" s="76">
        <v>0</v>
      </c>
      <c r="AJ199" s="76">
        <v>1</v>
      </c>
      <c r="AK199" s="76">
        <v>0</v>
      </c>
      <c r="AL199" s="76">
        <v>0</v>
      </c>
      <c r="AM199" s="76">
        <v>3</v>
      </c>
      <c r="AN199" s="131">
        <v>198</v>
      </c>
      <c r="AO199" s="76">
        <f>HLOOKUP($AO$1,'Datos base 2020'!$I$2:$AM$245,'formulario 2020'!AN199,FALSE)</f>
        <v>1</v>
      </c>
    </row>
    <row r="200" spans="1:41">
      <c r="A200" s="287"/>
      <c r="B200" s="440"/>
      <c r="C200" s="443"/>
      <c r="D200" s="446"/>
      <c r="E200" s="467"/>
      <c r="F200" s="458"/>
      <c r="G200" s="462"/>
      <c r="H200" s="75" t="s">
        <v>254</v>
      </c>
      <c r="I200" s="76">
        <f t="shared" si="5"/>
        <v>0</v>
      </c>
      <c r="J200" s="76">
        <f t="shared" si="6"/>
        <v>99</v>
      </c>
      <c r="K200" s="76">
        <v>0</v>
      </c>
      <c r="L200" s="76">
        <v>0</v>
      </c>
      <c r="M200" s="76">
        <v>0</v>
      </c>
      <c r="N200" s="76">
        <v>0</v>
      </c>
      <c r="O200" s="76">
        <v>0</v>
      </c>
      <c r="P200" s="76">
        <v>1</v>
      </c>
      <c r="Q200" s="76">
        <v>2</v>
      </c>
      <c r="R200" s="76">
        <v>1</v>
      </c>
      <c r="S200" s="76">
        <v>0</v>
      </c>
      <c r="T200" s="76">
        <v>1</v>
      </c>
      <c r="U200" s="76">
        <v>1</v>
      </c>
      <c r="V200" s="76">
        <v>0</v>
      </c>
      <c r="W200" s="76">
        <v>0</v>
      </c>
      <c r="X200" s="76">
        <v>4</v>
      </c>
      <c r="Y200" s="76">
        <v>0</v>
      </c>
      <c r="Z200" s="76">
        <v>79</v>
      </c>
      <c r="AA200" s="76">
        <v>0</v>
      </c>
      <c r="AB200" s="76">
        <v>0</v>
      </c>
      <c r="AC200" s="76">
        <v>0</v>
      </c>
      <c r="AD200" s="76">
        <v>6</v>
      </c>
      <c r="AE200" s="76">
        <v>1</v>
      </c>
      <c r="AF200" s="76">
        <v>0</v>
      </c>
      <c r="AG200" s="76"/>
      <c r="AH200" s="76">
        <v>0</v>
      </c>
      <c r="AI200" s="76">
        <v>1</v>
      </c>
      <c r="AJ200" s="76">
        <v>0</v>
      </c>
      <c r="AK200" s="76">
        <v>0</v>
      </c>
      <c r="AL200" s="76">
        <v>0</v>
      </c>
      <c r="AM200" s="76">
        <v>2</v>
      </c>
      <c r="AN200" s="131">
        <v>199</v>
      </c>
      <c r="AO200" s="76">
        <f>HLOOKUP($AO$1,'Datos base 2020'!$I$2:$AM$245,'formulario 2020'!AN200,FALSE)</f>
        <v>0</v>
      </c>
    </row>
    <row r="201" spans="1:41" ht="24">
      <c r="A201" s="287"/>
      <c r="B201" s="440"/>
      <c r="C201" s="443"/>
      <c r="D201" s="446"/>
      <c r="E201" s="467"/>
      <c r="F201" s="459"/>
      <c r="G201" s="463"/>
      <c r="H201" s="210" t="s">
        <v>263</v>
      </c>
      <c r="I201" s="166">
        <f t="shared" si="5"/>
        <v>1</v>
      </c>
      <c r="J201" s="166">
        <f t="shared" si="6"/>
        <v>419</v>
      </c>
      <c r="K201" s="166">
        <v>6</v>
      </c>
      <c r="L201" s="166">
        <v>1</v>
      </c>
      <c r="M201" s="166">
        <v>3</v>
      </c>
      <c r="N201" s="166">
        <v>7</v>
      </c>
      <c r="O201" s="166">
        <v>0</v>
      </c>
      <c r="P201" s="166">
        <v>1</v>
      </c>
      <c r="Q201" s="166">
        <v>25</v>
      </c>
      <c r="R201" s="166">
        <v>1</v>
      </c>
      <c r="S201" s="166">
        <v>30</v>
      </c>
      <c r="T201" s="166">
        <v>1</v>
      </c>
      <c r="U201" s="166">
        <v>15</v>
      </c>
      <c r="V201" s="166">
        <v>0</v>
      </c>
      <c r="W201" s="166">
        <v>2</v>
      </c>
      <c r="X201" s="166">
        <v>89</v>
      </c>
      <c r="Y201" s="166">
        <v>4</v>
      </c>
      <c r="Z201" s="166">
        <v>213</v>
      </c>
      <c r="AA201" s="166">
        <v>0</v>
      </c>
      <c r="AB201" s="166">
        <v>2</v>
      </c>
      <c r="AC201" s="166">
        <v>0</v>
      </c>
      <c r="AD201" s="166">
        <v>7</v>
      </c>
      <c r="AE201" s="166">
        <v>3</v>
      </c>
      <c r="AF201" s="166">
        <v>0</v>
      </c>
      <c r="AG201" s="166">
        <v>0</v>
      </c>
      <c r="AH201" s="166">
        <v>2</v>
      </c>
      <c r="AI201" s="166">
        <v>1</v>
      </c>
      <c r="AJ201" s="166">
        <v>1</v>
      </c>
      <c r="AK201" s="166">
        <v>0</v>
      </c>
      <c r="AL201" s="166">
        <v>0</v>
      </c>
      <c r="AM201" s="166">
        <v>5</v>
      </c>
      <c r="AN201" s="131">
        <v>200</v>
      </c>
      <c r="AO201" s="166">
        <f>HLOOKUP($AO$1,'Datos base 2020'!$I$2:$AM$245,'formulario 2020'!AN201,FALSE)</f>
        <v>1</v>
      </c>
    </row>
    <row r="202" spans="1:41" ht="15.75">
      <c r="A202" s="287"/>
      <c r="B202" s="441"/>
      <c r="C202" s="444"/>
      <c r="D202" s="446"/>
      <c r="E202" s="468"/>
      <c r="F202" s="209"/>
      <c r="G202" s="209"/>
      <c r="H202" s="211" t="s">
        <v>264</v>
      </c>
      <c r="I202" s="160">
        <f t="shared" si="5"/>
        <v>23</v>
      </c>
      <c r="J202" s="160">
        <f t="shared" si="6"/>
        <v>2103</v>
      </c>
      <c r="K202" s="160">
        <v>88</v>
      </c>
      <c r="L202" s="160">
        <v>23</v>
      </c>
      <c r="M202" s="160">
        <v>27</v>
      </c>
      <c r="N202" s="160">
        <v>38</v>
      </c>
      <c r="O202" s="160">
        <v>20</v>
      </c>
      <c r="P202" s="160">
        <v>20</v>
      </c>
      <c r="Q202" s="160">
        <v>152</v>
      </c>
      <c r="R202" s="160">
        <v>2</v>
      </c>
      <c r="S202" s="160">
        <v>229</v>
      </c>
      <c r="T202" s="160">
        <v>12</v>
      </c>
      <c r="U202" s="160">
        <v>141</v>
      </c>
      <c r="V202" s="160">
        <v>92</v>
      </c>
      <c r="W202" s="160">
        <v>73</v>
      </c>
      <c r="X202" s="160">
        <v>306</v>
      </c>
      <c r="Y202" s="160">
        <v>31</v>
      </c>
      <c r="Z202" s="160">
        <v>591</v>
      </c>
      <c r="AA202" s="160">
        <v>3</v>
      </c>
      <c r="AB202" s="160">
        <v>104</v>
      </c>
      <c r="AC202" s="160">
        <v>9</v>
      </c>
      <c r="AD202" s="160">
        <v>31</v>
      </c>
      <c r="AE202" s="160">
        <v>19</v>
      </c>
      <c r="AF202" s="160">
        <v>14</v>
      </c>
      <c r="AG202" s="160">
        <v>2</v>
      </c>
      <c r="AH202" s="160">
        <v>10</v>
      </c>
      <c r="AI202" s="160">
        <v>10</v>
      </c>
      <c r="AJ202" s="160">
        <v>14</v>
      </c>
      <c r="AK202" s="160">
        <v>7</v>
      </c>
      <c r="AL202" s="160">
        <v>0</v>
      </c>
      <c r="AM202" s="160">
        <v>35</v>
      </c>
      <c r="AN202" s="131">
        <v>201</v>
      </c>
      <c r="AO202" s="160">
        <f>HLOOKUP($AO$1,'Datos base 2020'!$I$2:$AM$245,'formulario 2020'!AN202,FALSE)</f>
        <v>23</v>
      </c>
    </row>
    <row r="203" spans="1:41">
      <c r="A203" s="287"/>
      <c r="B203" s="427" t="s">
        <v>265</v>
      </c>
      <c r="C203" s="454" t="s">
        <v>266</v>
      </c>
      <c r="D203" s="446" t="s">
        <v>356</v>
      </c>
      <c r="E203" s="430" t="s">
        <v>268</v>
      </c>
      <c r="F203" s="450" t="s">
        <v>251</v>
      </c>
      <c r="G203" s="455" t="s">
        <v>252</v>
      </c>
      <c r="H203" s="75" t="s">
        <v>269</v>
      </c>
      <c r="I203" s="76">
        <f t="shared" si="5"/>
        <v>12</v>
      </c>
      <c r="J203" s="76">
        <f t="shared" si="6"/>
        <v>332</v>
      </c>
      <c r="K203" s="76">
        <v>2</v>
      </c>
      <c r="L203" s="76">
        <v>12</v>
      </c>
      <c r="M203" s="76">
        <v>3</v>
      </c>
      <c r="N203" s="76">
        <v>10</v>
      </c>
      <c r="O203" s="76">
        <v>2</v>
      </c>
      <c r="P203" s="76">
        <v>4</v>
      </c>
      <c r="Q203" s="76">
        <v>17</v>
      </c>
      <c r="R203" s="76">
        <v>0</v>
      </c>
      <c r="S203" s="76">
        <v>33</v>
      </c>
      <c r="T203" s="76">
        <v>4</v>
      </c>
      <c r="U203" s="76">
        <v>25</v>
      </c>
      <c r="V203" s="76">
        <v>12</v>
      </c>
      <c r="W203" s="76">
        <v>19</v>
      </c>
      <c r="X203" s="76">
        <v>19</v>
      </c>
      <c r="Y203" s="76">
        <v>11</v>
      </c>
      <c r="Z203" s="76">
        <v>56</v>
      </c>
      <c r="AA203" s="76">
        <v>2</v>
      </c>
      <c r="AB203" s="76">
        <v>65</v>
      </c>
      <c r="AC203" s="76">
        <v>2</v>
      </c>
      <c r="AD203" s="76">
        <v>4</v>
      </c>
      <c r="AE203" s="76">
        <v>14</v>
      </c>
      <c r="AF203" s="76">
        <v>1</v>
      </c>
      <c r="AG203" s="76">
        <v>5</v>
      </c>
      <c r="AH203" s="76">
        <v>5</v>
      </c>
      <c r="AI203" s="76">
        <v>2</v>
      </c>
      <c r="AJ203" s="76">
        <v>2</v>
      </c>
      <c r="AK203" s="76">
        <v>1</v>
      </c>
      <c r="AL203" s="76">
        <v>0</v>
      </c>
      <c r="AM203" s="76">
        <v>0</v>
      </c>
      <c r="AN203" s="131">
        <v>202</v>
      </c>
      <c r="AO203" s="76">
        <f>HLOOKUP($AO$1,'Datos base 2020'!$I$2:$AM$245,'formulario 2020'!AN203,FALSE)</f>
        <v>3</v>
      </c>
    </row>
    <row r="204" spans="1:41">
      <c r="A204" s="287"/>
      <c r="B204" s="428"/>
      <c r="C204" s="443"/>
      <c r="D204" s="446"/>
      <c r="E204" s="431"/>
      <c r="F204" s="450"/>
      <c r="G204" s="455"/>
      <c r="H204" s="75" t="s">
        <v>270</v>
      </c>
      <c r="I204" s="76">
        <f t="shared" si="5"/>
        <v>0</v>
      </c>
      <c r="J204" s="76">
        <f t="shared" si="6"/>
        <v>43</v>
      </c>
      <c r="K204" s="76">
        <v>1</v>
      </c>
      <c r="L204" s="76">
        <v>0</v>
      </c>
      <c r="M204" s="76">
        <v>0</v>
      </c>
      <c r="N204" s="76">
        <v>3</v>
      </c>
      <c r="O204" s="76">
        <v>0</v>
      </c>
      <c r="P204" s="76">
        <v>0</v>
      </c>
      <c r="Q204" s="76">
        <v>2</v>
      </c>
      <c r="R204" s="76">
        <v>0</v>
      </c>
      <c r="S204" s="76">
        <v>2</v>
      </c>
      <c r="T204" s="76">
        <v>0</v>
      </c>
      <c r="U204" s="76">
        <v>1</v>
      </c>
      <c r="V204" s="76">
        <v>2</v>
      </c>
      <c r="W204" s="76">
        <v>4</v>
      </c>
      <c r="X204" s="76">
        <v>3</v>
      </c>
      <c r="Y204" s="76">
        <v>1</v>
      </c>
      <c r="Z204" s="76">
        <v>10</v>
      </c>
      <c r="AA204" s="76">
        <v>1</v>
      </c>
      <c r="AB204" s="76">
        <v>8</v>
      </c>
      <c r="AC204" s="76">
        <v>0</v>
      </c>
      <c r="AD204" s="76">
        <v>0</v>
      </c>
      <c r="AE204" s="76">
        <v>1</v>
      </c>
      <c r="AF204" s="76">
        <v>1</v>
      </c>
      <c r="AG204" s="76">
        <v>1</v>
      </c>
      <c r="AH204" s="76">
        <v>0</v>
      </c>
      <c r="AI204" s="76">
        <v>0</v>
      </c>
      <c r="AJ204" s="76">
        <v>1</v>
      </c>
      <c r="AK204" s="76">
        <v>1</v>
      </c>
      <c r="AL204" s="76">
        <v>0</v>
      </c>
      <c r="AM204" s="76">
        <v>0</v>
      </c>
      <c r="AN204" s="131">
        <v>203</v>
      </c>
      <c r="AO204" s="76">
        <f>HLOOKUP($AO$1,'Datos base 2020'!$I$2:$AM$245,'formulario 2020'!AN204,FALSE)</f>
        <v>0</v>
      </c>
    </row>
    <row r="205" spans="1:41">
      <c r="A205" s="287"/>
      <c r="B205" s="428"/>
      <c r="C205" s="443"/>
      <c r="D205" s="446"/>
      <c r="E205" s="431"/>
      <c r="F205" s="450"/>
      <c r="G205" s="456" t="s">
        <v>255</v>
      </c>
      <c r="H205" s="75" t="s">
        <v>269</v>
      </c>
      <c r="I205" s="76">
        <f t="shared" si="5"/>
        <v>45</v>
      </c>
      <c r="J205" s="76">
        <f t="shared" si="6"/>
        <v>1566</v>
      </c>
      <c r="K205" s="76">
        <v>7</v>
      </c>
      <c r="L205" s="76">
        <v>45</v>
      </c>
      <c r="M205" s="76">
        <v>4</v>
      </c>
      <c r="N205" s="76">
        <v>26</v>
      </c>
      <c r="O205" s="76">
        <v>6</v>
      </c>
      <c r="P205" s="76">
        <v>44</v>
      </c>
      <c r="Q205" s="76">
        <v>63</v>
      </c>
      <c r="R205" s="76">
        <v>32</v>
      </c>
      <c r="S205" s="76">
        <v>41</v>
      </c>
      <c r="T205" s="76">
        <v>5</v>
      </c>
      <c r="U205" s="76">
        <v>157</v>
      </c>
      <c r="V205" s="76">
        <v>34</v>
      </c>
      <c r="W205" s="76">
        <v>53</v>
      </c>
      <c r="X205" s="76">
        <v>95</v>
      </c>
      <c r="Y205" s="76">
        <v>21</v>
      </c>
      <c r="Z205" s="76">
        <v>160</v>
      </c>
      <c r="AA205" s="76">
        <v>5</v>
      </c>
      <c r="AB205" s="76">
        <v>216</v>
      </c>
      <c r="AC205" s="76">
        <v>52</v>
      </c>
      <c r="AD205" s="76">
        <v>44</v>
      </c>
      <c r="AE205" s="76">
        <v>65</v>
      </c>
      <c r="AF205" s="76">
        <v>36</v>
      </c>
      <c r="AG205" s="76">
        <v>1</v>
      </c>
      <c r="AH205" s="76">
        <v>11</v>
      </c>
      <c r="AI205" s="76">
        <v>17</v>
      </c>
      <c r="AJ205" s="76">
        <v>23</v>
      </c>
      <c r="AK205" s="76">
        <v>1</v>
      </c>
      <c r="AL205" s="76">
        <v>0</v>
      </c>
      <c r="AM205" s="76">
        <v>302</v>
      </c>
      <c r="AN205" s="131">
        <v>204</v>
      </c>
      <c r="AO205" s="76">
        <f>HLOOKUP($AO$1,'Datos base 2020'!$I$2:$AM$245,'formulario 2020'!AN205,FALSE)</f>
        <v>27</v>
      </c>
    </row>
    <row r="206" spans="1:41">
      <c r="A206" s="287"/>
      <c r="B206" s="428"/>
      <c r="C206" s="443"/>
      <c r="D206" s="446"/>
      <c r="E206" s="431"/>
      <c r="F206" s="450"/>
      <c r="G206" s="456"/>
      <c r="H206" s="75" t="s">
        <v>270</v>
      </c>
      <c r="I206" s="76">
        <f t="shared" si="5"/>
        <v>12</v>
      </c>
      <c r="J206" s="76">
        <f t="shared" si="6"/>
        <v>700</v>
      </c>
      <c r="K206" s="76">
        <v>5</v>
      </c>
      <c r="L206" s="76">
        <v>12</v>
      </c>
      <c r="M206" s="76">
        <v>2</v>
      </c>
      <c r="N206" s="76">
        <v>5</v>
      </c>
      <c r="O206" s="76">
        <v>6</v>
      </c>
      <c r="P206" s="76">
        <v>2</v>
      </c>
      <c r="Q206" s="76">
        <v>10</v>
      </c>
      <c r="R206" s="76">
        <v>8</v>
      </c>
      <c r="S206" s="76">
        <v>8</v>
      </c>
      <c r="T206" s="76">
        <v>7</v>
      </c>
      <c r="U206" s="76">
        <v>49</v>
      </c>
      <c r="V206" s="76">
        <v>1</v>
      </c>
      <c r="W206" s="76">
        <v>19</v>
      </c>
      <c r="X206" s="76">
        <v>29</v>
      </c>
      <c r="Y206" s="76">
        <v>0</v>
      </c>
      <c r="Z206" s="76">
        <v>44</v>
      </c>
      <c r="AA206" s="76">
        <v>0</v>
      </c>
      <c r="AB206" s="76">
        <v>94</v>
      </c>
      <c r="AC206" s="76">
        <v>58</v>
      </c>
      <c r="AD206" s="76">
        <v>29</v>
      </c>
      <c r="AE206" s="76">
        <v>15</v>
      </c>
      <c r="AF206" s="76">
        <v>29</v>
      </c>
      <c r="AG206" s="76">
        <v>1</v>
      </c>
      <c r="AH206" s="76">
        <v>6</v>
      </c>
      <c r="AI206" s="76">
        <v>3</v>
      </c>
      <c r="AJ206" s="76">
        <v>1</v>
      </c>
      <c r="AK206" s="76">
        <v>1</v>
      </c>
      <c r="AL206" s="76">
        <v>0</v>
      </c>
      <c r="AM206" s="76">
        <v>256</v>
      </c>
      <c r="AN206" s="131">
        <v>205</v>
      </c>
      <c r="AO206" s="76">
        <f>HLOOKUP($AO$1,'Datos base 2020'!$I$2:$AM$245,'formulario 2020'!AN206,FALSE)</f>
        <v>30</v>
      </c>
    </row>
    <row r="207" spans="1:41" ht="24">
      <c r="A207" s="287"/>
      <c r="B207" s="428"/>
      <c r="C207" s="443"/>
      <c r="D207" s="446"/>
      <c r="E207" s="431"/>
      <c r="F207" s="450"/>
      <c r="G207" s="209"/>
      <c r="H207" s="210" t="s">
        <v>271</v>
      </c>
      <c r="I207" s="166">
        <f t="shared" si="5"/>
        <v>69</v>
      </c>
      <c r="J207" s="166">
        <f t="shared" si="6"/>
        <v>2641</v>
      </c>
      <c r="K207" s="166">
        <v>15</v>
      </c>
      <c r="L207" s="166">
        <v>69</v>
      </c>
      <c r="M207" s="166">
        <v>9</v>
      </c>
      <c r="N207" s="166">
        <v>44</v>
      </c>
      <c r="O207" s="166">
        <v>14</v>
      </c>
      <c r="P207" s="166">
        <v>50</v>
      </c>
      <c r="Q207" s="166">
        <v>92</v>
      </c>
      <c r="R207" s="166">
        <v>40</v>
      </c>
      <c r="S207" s="166">
        <v>84</v>
      </c>
      <c r="T207" s="166">
        <v>16</v>
      </c>
      <c r="U207" s="166">
        <v>232</v>
      </c>
      <c r="V207" s="166">
        <v>49</v>
      </c>
      <c r="W207" s="166">
        <v>95</v>
      </c>
      <c r="X207" s="166">
        <v>146</v>
      </c>
      <c r="Y207" s="166">
        <v>33</v>
      </c>
      <c r="Z207" s="166">
        <v>270</v>
      </c>
      <c r="AA207" s="166">
        <v>8</v>
      </c>
      <c r="AB207" s="166">
        <v>383</v>
      </c>
      <c r="AC207" s="166">
        <v>112</v>
      </c>
      <c r="AD207" s="166">
        <v>77</v>
      </c>
      <c r="AE207" s="166">
        <v>95</v>
      </c>
      <c r="AF207" s="166">
        <v>67</v>
      </c>
      <c r="AG207" s="166">
        <v>8</v>
      </c>
      <c r="AH207" s="166">
        <v>22</v>
      </c>
      <c r="AI207" s="166">
        <v>22</v>
      </c>
      <c r="AJ207" s="166">
        <v>27</v>
      </c>
      <c r="AK207" s="166">
        <v>4</v>
      </c>
      <c r="AL207" s="166">
        <v>0</v>
      </c>
      <c r="AM207" s="166">
        <v>558</v>
      </c>
      <c r="AN207" s="131">
        <v>206</v>
      </c>
      <c r="AO207" s="166">
        <f>HLOOKUP($AO$1,'Datos base 2020'!$I$2:$AM$245,'formulario 2020'!AN207,FALSE)</f>
        <v>60</v>
      </c>
    </row>
    <row r="208" spans="1:41">
      <c r="A208" s="287"/>
      <c r="B208" s="428"/>
      <c r="C208" s="443"/>
      <c r="D208" s="446"/>
      <c r="E208" s="431"/>
      <c r="F208" s="457" t="s">
        <v>257</v>
      </c>
      <c r="G208" s="461"/>
      <c r="H208" s="75" t="s">
        <v>269</v>
      </c>
      <c r="I208" s="76">
        <f t="shared" si="5"/>
        <v>4</v>
      </c>
      <c r="J208" s="76">
        <f t="shared" si="6"/>
        <v>288</v>
      </c>
      <c r="K208" s="76">
        <v>4</v>
      </c>
      <c r="L208" s="76">
        <v>4</v>
      </c>
      <c r="M208" s="76">
        <v>1</v>
      </c>
      <c r="N208" s="76">
        <v>4</v>
      </c>
      <c r="O208" s="76">
        <v>6</v>
      </c>
      <c r="P208" s="76">
        <v>8</v>
      </c>
      <c r="Q208" s="76">
        <v>15</v>
      </c>
      <c r="R208" s="76">
        <v>2</v>
      </c>
      <c r="S208" s="76">
        <v>11</v>
      </c>
      <c r="T208" s="76">
        <v>2</v>
      </c>
      <c r="U208" s="76">
        <v>46</v>
      </c>
      <c r="V208" s="76">
        <v>4</v>
      </c>
      <c r="W208" s="76">
        <v>3</v>
      </c>
      <c r="X208" s="76">
        <v>43</v>
      </c>
      <c r="Y208" s="76">
        <v>7</v>
      </c>
      <c r="Z208" s="76">
        <v>60</v>
      </c>
      <c r="AA208" s="76">
        <v>2</v>
      </c>
      <c r="AB208" s="76">
        <v>17</v>
      </c>
      <c r="AC208" s="76">
        <v>2</v>
      </c>
      <c r="AD208" s="76">
        <v>6</v>
      </c>
      <c r="AE208" s="76">
        <v>7</v>
      </c>
      <c r="AF208" s="76">
        <v>0</v>
      </c>
      <c r="AG208" s="76"/>
      <c r="AH208" s="76">
        <v>0</v>
      </c>
      <c r="AI208" s="76">
        <v>1</v>
      </c>
      <c r="AJ208" s="76">
        <v>7</v>
      </c>
      <c r="AK208" s="76">
        <v>0</v>
      </c>
      <c r="AL208" s="76">
        <v>0</v>
      </c>
      <c r="AM208" s="76">
        <v>26</v>
      </c>
      <c r="AN208" s="131">
        <v>207</v>
      </c>
      <c r="AO208" s="76">
        <f>HLOOKUP($AO$1,'Datos base 2020'!$I$2:$AM$245,'formulario 2020'!AN208,FALSE)</f>
        <v>1</v>
      </c>
    </row>
    <row r="209" spans="1:41">
      <c r="A209" s="287"/>
      <c r="B209" s="428"/>
      <c r="C209" s="443"/>
      <c r="D209" s="446"/>
      <c r="E209" s="431"/>
      <c r="F209" s="458"/>
      <c r="G209" s="462"/>
      <c r="H209" s="75" t="s">
        <v>270</v>
      </c>
      <c r="I209" s="76">
        <f t="shared" ref="I209:I245" si="8">HLOOKUP($AO$1,$J$2:$AM$245,$AN209,FALSE)</f>
        <v>1</v>
      </c>
      <c r="J209" s="76">
        <f t="shared" si="6"/>
        <v>292</v>
      </c>
      <c r="K209" s="76">
        <v>0</v>
      </c>
      <c r="L209" s="76">
        <v>1</v>
      </c>
      <c r="M209" s="76">
        <v>0</v>
      </c>
      <c r="N209" s="76">
        <v>4</v>
      </c>
      <c r="O209" s="76">
        <v>1</v>
      </c>
      <c r="P209" s="76">
        <v>3</v>
      </c>
      <c r="Q209" s="76">
        <v>2</v>
      </c>
      <c r="R209" s="76">
        <v>1</v>
      </c>
      <c r="S209" s="76">
        <v>1</v>
      </c>
      <c r="T209" s="76">
        <v>0</v>
      </c>
      <c r="U209" s="76">
        <v>16</v>
      </c>
      <c r="V209" s="76">
        <v>0</v>
      </c>
      <c r="W209" s="76">
        <v>4</v>
      </c>
      <c r="X209" s="76">
        <v>11</v>
      </c>
      <c r="Y209" s="76">
        <v>1</v>
      </c>
      <c r="Z209" s="76">
        <v>8</v>
      </c>
      <c r="AA209" s="76">
        <v>1</v>
      </c>
      <c r="AB209" s="76">
        <v>3</v>
      </c>
      <c r="AC209" s="76">
        <v>0</v>
      </c>
      <c r="AD209" s="76">
        <v>1</v>
      </c>
      <c r="AE209" s="76">
        <v>2</v>
      </c>
      <c r="AF209" s="76">
        <v>1</v>
      </c>
      <c r="AG209" s="76"/>
      <c r="AH209" s="76">
        <v>0</v>
      </c>
      <c r="AI209" s="76">
        <v>0</v>
      </c>
      <c r="AJ209" s="76">
        <v>1</v>
      </c>
      <c r="AK209" s="76">
        <v>0</v>
      </c>
      <c r="AL209" s="76">
        <v>0</v>
      </c>
      <c r="AM209" s="76">
        <v>230</v>
      </c>
      <c r="AN209" s="131">
        <v>208</v>
      </c>
      <c r="AO209" s="76">
        <f>HLOOKUP($AO$1,'Datos base 2020'!$I$2:$AM$245,'formulario 2020'!AN209,FALSE)</f>
        <v>0</v>
      </c>
    </row>
    <row r="210" spans="1:41" ht="24">
      <c r="A210" s="287"/>
      <c r="B210" s="428"/>
      <c r="C210" s="443"/>
      <c r="D210" s="446"/>
      <c r="E210" s="431"/>
      <c r="F210" s="459"/>
      <c r="G210" s="463"/>
      <c r="H210" s="210" t="s">
        <v>272</v>
      </c>
      <c r="I210" s="166">
        <f t="shared" si="8"/>
        <v>5</v>
      </c>
      <c r="J210" s="166">
        <f t="shared" ref="J210:J244" si="9">SUM(K210:AM210)</f>
        <v>580</v>
      </c>
      <c r="K210" s="166">
        <v>4</v>
      </c>
      <c r="L210" s="166">
        <v>5</v>
      </c>
      <c r="M210" s="166">
        <v>1</v>
      </c>
      <c r="N210" s="166">
        <v>8</v>
      </c>
      <c r="O210" s="166">
        <v>7</v>
      </c>
      <c r="P210" s="166">
        <v>11</v>
      </c>
      <c r="Q210" s="166">
        <v>17</v>
      </c>
      <c r="R210" s="166">
        <v>3</v>
      </c>
      <c r="S210" s="166">
        <v>12</v>
      </c>
      <c r="T210" s="166">
        <v>2</v>
      </c>
      <c r="U210" s="166">
        <v>62</v>
      </c>
      <c r="V210" s="166">
        <v>4</v>
      </c>
      <c r="W210" s="166">
        <v>7</v>
      </c>
      <c r="X210" s="166">
        <v>54</v>
      </c>
      <c r="Y210" s="166">
        <v>8</v>
      </c>
      <c r="Z210" s="166">
        <v>68</v>
      </c>
      <c r="AA210" s="166">
        <v>3</v>
      </c>
      <c r="AB210" s="166">
        <v>20</v>
      </c>
      <c r="AC210" s="166">
        <v>2</v>
      </c>
      <c r="AD210" s="166">
        <v>7</v>
      </c>
      <c r="AE210" s="166">
        <v>9</v>
      </c>
      <c r="AF210" s="166">
        <v>1</v>
      </c>
      <c r="AG210" s="166">
        <v>0</v>
      </c>
      <c r="AH210" s="166">
        <v>0</v>
      </c>
      <c r="AI210" s="166">
        <v>1</v>
      </c>
      <c r="AJ210" s="166">
        <v>8</v>
      </c>
      <c r="AK210" s="166">
        <v>0</v>
      </c>
      <c r="AL210" s="166">
        <v>0</v>
      </c>
      <c r="AM210" s="166">
        <v>256</v>
      </c>
      <c r="AN210" s="131">
        <v>209</v>
      </c>
      <c r="AO210" s="166">
        <f>HLOOKUP($AO$1,'Datos base 2020'!$I$2:$AM$245,'formulario 2020'!AN210,FALSE)</f>
        <v>1</v>
      </c>
    </row>
    <row r="211" spans="1:41" ht="25.5" customHeight="1">
      <c r="A211" s="287"/>
      <c r="B211" s="428"/>
      <c r="C211" s="443"/>
      <c r="D211" s="446"/>
      <c r="E211" s="448"/>
      <c r="F211" s="212"/>
      <c r="G211" s="209"/>
      <c r="H211" s="211" t="s">
        <v>273</v>
      </c>
      <c r="I211" s="160">
        <f t="shared" si="8"/>
        <v>74</v>
      </c>
      <c r="J211" s="160">
        <f t="shared" si="9"/>
        <v>3221</v>
      </c>
      <c r="K211" s="160">
        <v>19</v>
      </c>
      <c r="L211" s="160">
        <v>74</v>
      </c>
      <c r="M211" s="160">
        <v>10</v>
      </c>
      <c r="N211" s="160">
        <v>52</v>
      </c>
      <c r="O211" s="160">
        <v>21</v>
      </c>
      <c r="P211" s="160">
        <v>61</v>
      </c>
      <c r="Q211" s="160">
        <v>109</v>
      </c>
      <c r="R211" s="160">
        <v>43</v>
      </c>
      <c r="S211" s="160">
        <v>96</v>
      </c>
      <c r="T211" s="160">
        <v>18</v>
      </c>
      <c r="U211" s="160">
        <v>294</v>
      </c>
      <c r="V211" s="160">
        <v>53</v>
      </c>
      <c r="W211" s="160">
        <v>102</v>
      </c>
      <c r="X211" s="160">
        <v>200</v>
      </c>
      <c r="Y211" s="160">
        <v>41</v>
      </c>
      <c r="Z211" s="160">
        <v>338</v>
      </c>
      <c r="AA211" s="160">
        <v>11</v>
      </c>
      <c r="AB211" s="160">
        <v>403</v>
      </c>
      <c r="AC211" s="160">
        <v>114</v>
      </c>
      <c r="AD211" s="160">
        <v>84</v>
      </c>
      <c r="AE211" s="160">
        <v>104</v>
      </c>
      <c r="AF211" s="160">
        <v>68</v>
      </c>
      <c r="AG211" s="160">
        <v>8</v>
      </c>
      <c r="AH211" s="160">
        <v>22</v>
      </c>
      <c r="AI211" s="160">
        <v>23</v>
      </c>
      <c r="AJ211" s="160">
        <v>35</v>
      </c>
      <c r="AK211" s="160">
        <v>4</v>
      </c>
      <c r="AL211" s="160">
        <v>0</v>
      </c>
      <c r="AM211" s="160">
        <v>814</v>
      </c>
      <c r="AN211" s="131">
        <v>210</v>
      </c>
      <c r="AO211" s="160">
        <f>HLOOKUP($AO$1,'Datos base 2020'!$I$2:$AM$245,'formulario 2020'!AN211,FALSE)</f>
        <v>61</v>
      </c>
    </row>
    <row r="212" spans="1:41">
      <c r="A212" s="287"/>
      <c r="B212" s="428"/>
      <c r="C212" s="443"/>
      <c r="D212" s="446" t="s">
        <v>357</v>
      </c>
      <c r="E212" s="430" t="s">
        <v>275</v>
      </c>
      <c r="F212" s="450" t="s">
        <v>251</v>
      </c>
      <c r="G212" s="455" t="s">
        <v>252</v>
      </c>
      <c r="H212" s="75" t="s">
        <v>269</v>
      </c>
      <c r="I212" s="76">
        <f t="shared" si="8"/>
        <v>19</v>
      </c>
      <c r="J212" s="76">
        <f t="shared" si="9"/>
        <v>1913</v>
      </c>
      <c r="K212" s="76">
        <v>17</v>
      </c>
      <c r="L212" s="76">
        <v>19</v>
      </c>
      <c r="M212" s="76">
        <v>50</v>
      </c>
      <c r="N212" s="76">
        <v>157</v>
      </c>
      <c r="O212" s="76">
        <v>5</v>
      </c>
      <c r="P212" s="76">
        <v>12</v>
      </c>
      <c r="Q212" s="76">
        <v>197</v>
      </c>
      <c r="R212" s="76">
        <v>12</v>
      </c>
      <c r="S212" s="76">
        <v>279</v>
      </c>
      <c r="T212" s="76">
        <v>3</v>
      </c>
      <c r="U212" s="76">
        <v>72</v>
      </c>
      <c r="V212" s="76">
        <v>168</v>
      </c>
      <c r="W212" s="76">
        <v>19</v>
      </c>
      <c r="X212" s="76">
        <v>97</v>
      </c>
      <c r="Y212" s="76">
        <v>46</v>
      </c>
      <c r="Z212" s="76">
        <v>392</v>
      </c>
      <c r="AA212" s="76">
        <v>21</v>
      </c>
      <c r="AB212" s="76">
        <v>57</v>
      </c>
      <c r="AC212" s="76">
        <v>1</v>
      </c>
      <c r="AD212" s="76">
        <v>42</v>
      </c>
      <c r="AE212" s="76">
        <v>10</v>
      </c>
      <c r="AF212" s="76">
        <v>6</v>
      </c>
      <c r="AG212" s="76">
        <v>70</v>
      </c>
      <c r="AH212" s="76">
        <v>37</v>
      </c>
      <c r="AI212" s="76">
        <v>10</v>
      </c>
      <c r="AJ212" s="76">
        <v>114</v>
      </c>
      <c r="AK212" s="76">
        <v>0</v>
      </c>
      <c r="AL212" s="76">
        <v>0</v>
      </c>
      <c r="AM212" s="76">
        <v>0</v>
      </c>
      <c r="AN212" s="131">
        <v>211</v>
      </c>
      <c r="AO212" s="76">
        <f>HLOOKUP($AO$1,'Datos base 2020'!$I$2:$AM$245,'formulario 2020'!AN212,FALSE)</f>
        <v>6</v>
      </c>
    </row>
    <row r="213" spans="1:41">
      <c r="A213" s="287"/>
      <c r="B213" s="428"/>
      <c r="C213" s="443"/>
      <c r="D213" s="446"/>
      <c r="E213" s="431"/>
      <c r="F213" s="450"/>
      <c r="G213" s="455"/>
      <c r="H213" s="75" t="s">
        <v>270</v>
      </c>
      <c r="I213" s="76">
        <f t="shared" si="8"/>
        <v>0</v>
      </c>
      <c r="J213" s="76">
        <f t="shared" si="9"/>
        <v>76</v>
      </c>
      <c r="K213" s="76">
        <v>2</v>
      </c>
      <c r="L213" s="76">
        <v>0</v>
      </c>
      <c r="M213" s="76">
        <v>0</v>
      </c>
      <c r="N213" s="76">
        <v>5</v>
      </c>
      <c r="O213" s="76">
        <v>3</v>
      </c>
      <c r="P213" s="76">
        <v>0</v>
      </c>
      <c r="Q213" s="76">
        <v>5</v>
      </c>
      <c r="R213" s="76">
        <v>0</v>
      </c>
      <c r="S213" s="76">
        <v>5</v>
      </c>
      <c r="T213" s="76">
        <v>0</v>
      </c>
      <c r="U213" s="76">
        <v>2</v>
      </c>
      <c r="V213" s="76">
        <v>2</v>
      </c>
      <c r="W213" s="76">
        <v>1</v>
      </c>
      <c r="X213" s="76">
        <v>20</v>
      </c>
      <c r="Y213" s="76">
        <v>0</v>
      </c>
      <c r="Z213" s="76">
        <v>13</v>
      </c>
      <c r="AA213" s="76">
        <v>1</v>
      </c>
      <c r="AB213" s="76">
        <v>5</v>
      </c>
      <c r="AC213" s="76">
        <v>0</v>
      </c>
      <c r="AD213" s="76">
        <v>1</v>
      </c>
      <c r="AE213" s="76">
        <v>2</v>
      </c>
      <c r="AF213" s="76">
        <v>1</v>
      </c>
      <c r="AG213" s="76">
        <v>6</v>
      </c>
      <c r="AH213" s="76">
        <v>2</v>
      </c>
      <c r="AI213" s="76">
        <v>0</v>
      </c>
      <c r="AJ213" s="76">
        <v>0</v>
      </c>
      <c r="AK213" s="76">
        <v>0</v>
      </c>
      <c r="AL213" s="76">
        <v>0</v>
      </c>
      <c r="AM213" s="76">
        <v>0</v>
      </c>
      <c r="AN213" s="131">
        <v>212</v>
      </c>
      <c r="AO213" s="76">
        <f>HLOOKUP($AO$1,'Datos base 2020'!$I$2:$AM$245,'formulario 2020'!AN213,FALSE)</f>
        <v>1</v>
      </c>
    </row>
    <row r="214" spans="1:41">
      <c r="A214" s="287"/>
      <c r="B214" s="428"/>
      <c r="C214" s="443"/>
      <c r="D214" s="446"/>
      <c r="E214" s="431"/>
      <c r="F214" s="450"/>
      <c r="G214" s="456" t="s">
        <v>255</v>
      </c>
      <c r="H214" s="75" t="s">
        <v>269</v>
      </c>
      <c r="I214" s="76">
        <f t="shared" si="8"/>
        <v>4</v>
      </c>
      <c r="J214" s="76">
        <f t="shared" si="9"/>
        <v>505</v>
      </c>
      <c r="K214" s="76">
        <v>20</v>
      </c>
      <c r="L214" s="76">
        <v>4</v>
      </c>
      <c r="M214" s="76">
        <v>2</v>
      </c>
      <c r="N214" s="76">
        <v>25</v>
      </c>
      <c r="O214" s="76">
        <v>0</v>
      </c>
      <c r="P214" s="76">
        <v>3</v>
      </c>
      <c r="Q214" s="76">
        <v>12</v>
      </c>
      <c r="R214" s="76">
        <v>0</v>
      </c>
      <c r="S214" s="76">
        <v>36</v>
      </c>
      <c r="T214" s="76">
        <v>4</v>
      </c>
      <c r="U214" s="76">
        <v>79</v>
      </c>
      <c r="V214" s="76">
        <v>8</v>
      </c>
      <c r="W214" s="76">
        <v>6</v>
      </c>
      <c r="X214" s="76">
        <v>127</v>
      </c>
      <c r="Y214" s="76">
        <v>42</v>
      </c>
      <c r="Z214" s="76">
        <v>87</v>
      </c>
      <c r="AA214" s="76">
        <v>4</v>
      </c>
      <c r="AB214" s="76">
        <v>13</v>
      </c>
      <c r="AC214" s="76">
        <v>0</v>
      </c>
      <c r="AD214" s="76">
        <v>12</v>
      </c>
      <c r="AE214" s="76">
        <v>3</v>
      </c>
      <c r="AF214" s="76">
        <v>0</v>
      </c>
      <c r="AG214" s="76">
        <v>1</v>
      </c>
      <c r="AH214" s="76">
        <v>3</v>
      </c>
      <c r="AI214" s="76">
        <v>2</v>
      </c>
      <c r="AJ214" s="76">
        <v>9</v>
      </c>
      <c r="AK214" s="76">
        <v>0</v>
      </c>
      <c r="AL214" s="76">
        <v>0</v>
      </c>
      <c r="AM214" s="76">
        <v>3</v>
      </c>
      <c r="AN214" s="131">
        <v>213</v>
      </c>
      <c r="AO214" s="76">
        <f>HLOOKUP($AO$1,'Datos base 2020'!$I$2:$AM$245,'formulario 2020'!AN214,FALSE)</f>
        <v>5</v>
      </c>
    </row>
    <row r="215" spans="1:41">
      <c r="A215" s="287"/>
      <c r="B215" s="428"/>
      <c r="C215" s="443"/>
      <c r="D215" s="446"/>
      <c r="E215" s="431"/>
      <c r="F215" s="450"/>
      <c r="G215" s="456"/>
      <c r="H215" s="75" t="s">
        <v>270</v>
      </c>
      <c r="I215" s="76">
        <f t="shared" si="8"/>
        <v>1</v>
      </c>
      <c r="J215" s="76">
        <f t="shared" si="9"/>
        <v>103</v>
      </c>
      <c r="K215" s="76">
        <v>1</v>
      </c>
      <c r="L215" s="76">
        <v>1</v>
      </c>
      <c r="M215" s="76">
        <v>0</v>
      </c>
      <c r="N215" s="76">
        <v>3</v>
      </c>
      <c r="O215" s="76">
        <v>0</v>
      </c>
      <c r="P215" s="76">
        <v>1</v>
      </c>
      <c r="Q215" s="76">
        <v>1</v>
      </c>
      <c r="R215" s="76">
        <v>0</v>
      </c>
      <c r="S215" s="76">
        <v>3</v>
      </c>
      <c r="T215" s="76">
        <v>3</v>
      </c>
      <c r="U215" s="76">
        <v>18</v>
      </c>
      <c r="V215" s="76">
        <v>0</v>
      </c>
      <c r="W215" s="76">
        <v>0</v>
      </c>
      <c r="X215" s="76">
        <v>29</v>
      </c>
      <c r="Y215" s="76">
        <v>3</v>
      </c>
      <c r="Z215" s="76">
        <v>6</v>
      </c>
      <c r="AA215" s="76">
        <v>0</v>
      </c>
      <c r="AB215" s="76">
        <v>4</v>
      </c>
      <c r="AC215" s="76">
        <v>0</v>
      </c>
      <c r="AD215" s="76">
        <v>2</v>
      </c>
      <c r="AE215" s="76">
        <v>0</v>
      </c>
      <c r="AF215" s="76">
        <v>0</v>
      </c>
      <c r="AG215" s="76"/>
      <c r="AH215" s="76">
        <v>0</v>
      </c>
      <c r="AI215" s="76">
        <v>0</v>
      </c>
      <c r="AJ215" s="76">
        <v>1</v>
      </c>
      <c r="AK215" s="76">
        <v>0</v>
      </c>
      <c r="AL215" s="76">
        <v>0</v>
      </c>
      <c r="AM215" s="76">
        <v>27</v>
      </c>
      <c r="AN215" s="131">
        <v>214</v>
      </c>
      <c r="AO215" s="76">
        <f>HLOOKUP($AO$1,'Datos base 2020'!$I$2:$AM$245,'formulario 2020'!AN215,FALSE)</f>
        <v>2</v>
      </c>
    </row>
    <row r="216" spans="1:41">
      <c r="A216" s="287"/>
      <c r="B216" s="428"/>
      <c r="C216" s="443"/>
      <c r="D216" s="446"/>
      <c r="E216" s="431"/>
      <c r="F216" s="450"/>
      <c r="G216" s="209"/>
      <c r="H216" s="210" t="s">
        <v>276</v>
      </c>
      <c r="I216" s="166">
        <f t="shared" si="8"/>
        <v>24</v>
      </c>
      <c r="J216" s="166">
        <f t="shared" si="9"/>
        <v>2596</v>
      </c>
      <c r="K216" s="166">
        <v>40</v>
      </c>
      <c r="L216" s="166">
        <v>24</v>
      </c>
      <c r="M216" s="166">
        <v>52</v>
      </c>
      <c r="N216" s="166">
        <v>190</v>
      </c>
      <c r="O216" s="166">
        <v>8</v>
      </c>
      <c r="P216" s="166">
        <v>16</v>
      </c>
      <c r="Q216" s="166">
        <v>215</v>
      </c>
      <c r="R216" s="166">
        <v>12</v>
      </c>
      <c r="S216" s="166">
        <v>323</v>
      </c>
      <c r="T216" s="166">
        <v>10</v>
      </c>
      <c r="U216" s="166">
        <v>171</v>
      </c>
      <c r="V216" s="166">
        <v>178</v>
      </c>
      <c r="W216" s="166">
        <v>26</v>
      </c>
      <c r="X216" s="166">
        <v>273</v>
      </c>
      <c r="Y216" s="166">
        <v>91</v>
      </c>
      <c r="Z216" s="166">
        <v>498</v>
      </c>
      <c r="AA216" s="166">
        <v>26</v>
      </c>
      <c r="AB216" s="166">
        <v>79</v>
      </c>
      <c r="AC216" s="166">
        <v>0</v>
      </c>
      <c r="AD216" s="166">
        <v>57</v>
      </c>
      <c r="AE216" s="166">
        <v>15</v>
      </c>
      <c r="AF216" s="166">
        <v>7</v>
      </c>
      <c r="AG216" s="166">
        <v>77</v>
      </c>
      <c r="AH216" s="166">
        <v>42</v>
      </c>
      <c r="AI216" s="166">
        <v>12</v>
      </c>
      <c r="AJ216" s="166">
        <v>124</v>
      </c>
      <c r="AK216" s="166">
        <v>0</v>
      </c>
      <c r="AL216" s="166">
        <v>0</v>
      </c>
      <c r="AM216" s="166">
        <v>30</v>
      </c>
      <c r="AN216" s="131">
        <v>215</v>
      </c>
      <c r="AO216" s="166">
        <f>HLOOKUP($AO$1,'Datos base 2020'!$I$2:$AM$245,'formulario 2020'!AN216,FALSE)</f>
        <v>14</v>
      </c>
    </row>
    <row r="217" spans="1:41">
      <c r="A217" s="287"/>
      <c r="B217" s="428"/>
      <c r="C217" s="443"/>
      <c r="D217" s="446"/>
      <c r="E217" s="431"/>
      <c r="F217" s="457" t="s">
        <v>257</v>
      </c>
      <c r="G217" s="461"/>
      <c r="H217" s="75" t="s">
        <v>269</v>
      </c>
      <c r="I217" s="76">
        <f t="shared" si="8"/>
        <v>0</v>
      </c>
      <c r="J217" s="76">
        <f t="shared" si="9"/>
        <v>108</v>
      </c>
      <c r="K217" s="76">
        <v>8</v>
      </c>
      <c r="L217" s="76">
        <v>0</v>
      </c>
      <c r="M217" s="76">
        <v>0</v>
      </c>
      <c r="N217" s="76">
        <v>0</v>
      </c>
      <c r="O217" s="76">
        <v>0</v>
      </c>
      <c r="P217" s="76">
        <v>0</v>
      </c>
      <c r="Q217" s="76">
        <v>0</v>
      </c>
      <c r="R217" s="76">
        <v>0</v>
      </c>
      <c r="S217" s="76">
        <v>0</v>
      </c>
      <c r="T217" s="76">
        <v>0</v>
      </c>
      <c r="U217" s="76">
        <v>28</v>
      </c>
      <c r="V217" s="76">
        <v>0</v>
      </c>
      <c r="W217" s="76">
        <v>1</v>
      </c>
      <c r="X217" s="76">
        <v>41</v>
      </c>
      <c r="Y217" s="76">
        <v>20</v>
      </c>
      <c r="Z217" s="76">
        <v>0</v>
      </c>
      <c r="AA217" s="76">
        <v>0</v>
      </c>
      <c r="AB217" s="76">
        <v>5</v>
      </c>
      <c r="AC217" s="76">
        <v>0</v>
      </c>
      <c r="AD217" s="76">
        <v>4</v>
      </c>
      <c r="AE217" s="76">
        <v>0</v>
      </c>
      <c r="AF217" s="76">
        <v>0</v>
      </c>
      <c r="AG217" s="76"/>
      <c r="AH217" s="76">
        <v>0</v>
      </c>
      <c r="AI217" s="76">
        <v>0</v>
      </c>
      <c r="AJ217" s="76">
        <v>0</v>
      </c>
      <c r="AK217" s="76">
        <v>0</v>
      </c>
      <c r="AL217" s="76">
        <v>0</v>
      </c>
      <c r="AM217" s="76">
        <v>1</v>
      </c>
      <c r="AN217" s="131">
        <v>216</v>
      </c>
      <c r="AO217" s="76">
        <f>HLOOKUP($AO$1,'Datos base 2020'!$I$2:$AM$245,'formulario 2020'!AN217,FALSE)</f>
        <v>1</v>
      </c>
    </row>
    <row r="218" spans="1:41">
      <c r="A218" s="287"/>
      <c r="B218" s="428"/>
      <c r="C218" s="443"/>
      <c r="D218" s="446"/>
      <c r="E218" s="431"/>
      <c r="F218" s="458"/>
      <c r="G218" s="462"/>
      <c r="H218" s="75" t="s">
        <v>270</v>
      </c>
      <c r="I218" s="76">
        <f t="shared" si="8"/>
        <v>0</v>
      </c>
      <c r="J218" s="76">
        <f t="shared" si="9"/>
        <v>108</v>
      </c>
      <c r="K218" s="76">
        <v>0</v>
      </c>
      <c r="L218" s="76">
        <v>0</v>
      </c>
      <c r="M218" s="76">
        <v>0</v>
      </c>
      <c r="N218" s="76">
        <v>0</v>
      </c>
      <c r="O218" s="76">
        <v>0</v>
      </c>
      <c r="P218" s="76">
        <v>0</v>
      </c>
      <c r="Q218" s="76">
        <v>0</v>
      </c>
      <c r="R218" s="76">
        <v>0</v>
      </c>
      <c r="S218" s="76">
        <v>0</v>
      </c>
      <c r="T218" s="76">
        <v>0</v>
      </c>
      <c r="U218" s="76">
        <v>8</v>
      </c>
      <c r="V218" s="76">
        <v>0</v>
      </c>
      <c r="W218" s="76">
        <v>0</v>
      </c>
      <c r="X218" s="76">
        <v>4</v>
      </c>
      <c r="Y218" s="76">
        <v>1</v>
      </c>
      <c r="Z218" s="76">
        <v>0</v>
      </c>
      <c r="AA218" s="76">
        <v>0</v>
      </c>
      <c r="AB218" s="76">
        <v>2</v>
      </c>
      <c r="AC218" s="76">
        <v>0</v>
      </c>
      <c r="AD218" s="76">
        <v>0</v>
      </c>
      <c r="AE218" s="76">
        <v>0</v>
      </c>
      <c r="AF218" s="76">
        <v>0</v>
      </c>
      <c r="AG218" s="76"/>
      <c r="AH218" s="76">
        <v>0</v>
      </c>
      <c r="AI218" s="76">
        <v>0</v>
      </c>
      <c r="AJ218" s="76">
        <v>0</v>
      </c>
      <c r="AK218" s="76">
        <v>0</v>
      </c>
      <c r="AL218" s="76">
        <v>0</v>
      </c>
      <c r="AM218" s="76">
        <v>93</v>
      </c>
      <c r="AN218" s="131">
        <v>217</v>
      </c>
      <c r="AO218" s="76">
        <f>HLOOKUP($AO$1,'Datos base 2020'!$I$2:$AM$245,'formulario 2020'!AN218,FALSE)</f>
        <v>0</v>
      </c>
    </row>
    <row r="219" spans="1:41" ht="24">
      <c r="A219" s="287"/>
      <c r="B219" s="428"/>
      <c r="C219" s="443"/>
      <c r="D219" s="446"/>
      <c r="E219" s="431"/>
      <c r="F219" s="459"/>
      <c r="G219" s="463"/>
      <c r="H219" s="210" t="s">
        <v>277</v>
      </c>
      <c r="I219" s="166">
        <f t="shared" si="8"/>
        <v>0</v>
      </c>
      <c r="J219" s="166">
        <f t="shared" si="9"/>
        <v>216</v>
      </c>
      <c r="K219" s="166">
        <v>8</v>
      </c>
      <c r="L219" s="166">
        <v>0</v>
      </c>
      <c r="M219" s="166">
        <v>0</v>
      </c>
      <c r="N219" s="166">
        <v>0</v>
      </c>
      <c r="O219" s="166">
        <v>0</v>
      </c>
      <c r="P219" s="166">
        <v>0</v>
      </c>
      <c r="Q219" s="166">
        <v>0</v>
      </c>
      <c r="R219" s="166">
        <v>0</v>
      </c>
      <c r="S219" s="166">
        <v>0</v>
      </c>
      <c r="T219" s="166">
        <v>0</v>
      </c>
      <c r="U219" s="166">
        <v>36</v>
      </c>
      <c r="V219" s="166">
        <v>0</v>
      </c>
      <c r="W219" s="166">
        <v>1</v>
      </c>
      <c r="X219" s="166">
        <v>45</v>
      </c>
      <c r="Y219" s="166">
        <v>21</v>
      </c>
      <c r="Z219" s="166">
        <v>0</v>
      </c>
      <c r="AA219" s="166">
        <v>0</v>
      </c>
      <c r="AB219" s="166">
        <v>7</v>
      </c>
      <c r="AC219" s="166">
        <v>0</v>
      </c>
      <c r="AD219" s="166">
        <v>4</v>
      </c>
      <c r="AE219" s="166">
        <v>0</v>
      </c>
      <c r="AF219" s="166">
        <v>0</v>
      </c>
      <c r="AG219" s="166">
        <v>0</v>
      </c>
      <c r="AH219" s="166">
        <v>0</v>
      </c>
      <c r="AI219" s="166">
        <v>0</v>
      </c>
      <c r="AJ219" s="166">
        <v>0</v>
      </c>
      <c r="AK219" s="166">
        <v>0</v>
      </c>
      <c r="AL219" s="166">
        <v>0</v>
      </c>
      <c r="AM219" s="166">
        <v>94</v>
      </c>
      <c r="AN219" s="131">
        <v>218</v>
      </c>
      <c r="AO219" s="166">
        <f>HLOOKUP($AO$1,'Datos base 2020'!$I$2:$AM$245,'formulario 2020'!AN219,FALSE)</f>
        <v>1</v>
      </c>
    </row>
    <row r="220" spans="1:41" ht="15.75">
      <c r="A220" s="287"/>
      <c r="B220" s="453"/>
      <c r="C220" s="444"/>
      <c r="D220" s="446"/>
      <c r="E220" s="448"/>
      <c r="F220" s="209"/>
      <c r="G220" s="209"/>
      <c r="H220" s="211" t="s">
        <v>278</v>
      </c>
      <c r="I220" s="160">
        <f t="shared" si="8"/>
        <v>24</v>
      </c>
      <c r="J220" s="160">
        <f t="shared" si="9"/>
        <v>2813</v>
      </c>
      <c r="K220" s="160">
        <v>48</v>
      </c>
      <c r="L220" s="160">
        <v>24</v>
      </c>
      <c r="M220" s="160">
        <v>52</v>
      </c>
      <c r="N220" s="160">
        <v>190</v>
      </c>
      <c r="O220" s="160">
        <v>8</v>
      </c>
      <c r="P220" s="160">
        <v>16</v>
      </c>
      <c r="Q220" s="160">
        <v>215</v>
      </c>
      <c r="R220" s="160">
        <v>12</v>
      </c>
      <c r="S220" s="160">
        <v>323</v>
      </c>
      <c r="T220" s="160">
        <v>10</v>
      </c>
      <c r="U220" s="160">
        <v>207</v>
      </c>
      <c r="V220" s="160">
        <v>178</v>
      </c>
      <c r="W220" s="160">
        <v>27</v>
      </c>
      <c r="X220" s="160">
        <v>318</v>
      </c>
      <c r="Y220" s="160">
        <v>112</v>
      </c>
      <c r="Z220" s="160">
        <v>498</v>
      </c>
      <c r="AA220" s="160">
        <v>26</v>
      </c>
      <c r="AB220" s="160">
        <v>86</v>
      </c>
      <c r="AC220" s="160">
        <v>1</v>
      </c>
      <c r="AD220" s="160">
        <v>61</v>
      </c>
      <c r="AE220" s="160">
        <v>15</v>
      </c>
      <c r="AF220" s="160">
        <v>7</v>
      </c>
      <c r="AG220" s="160">
        <v>77</v>
      </c>
      <c r="AH220" s="160">
        <v>42</v>
      </c>
      <c r="AI220" s="160">
        <v>12</v>
      </c>
      <c r="AJ220" s="160">
        <v>124</v>
      </c>
      <c r="AK220" s="160">
        <v>0</v>
      </c>
      <c r="AL220" s="160">
        <v>0</v>
      </c>
      <c r="AM220" s="160">
        <v>124</v>
      </c>
      <c r="AN220" s="131">
        <v>219</v>
      </c>
      <c r="AO220" s="160">
        <f>HLOOKUP($AO$1,'Datos base 2020'!$I$2:$AM$245,'formulario 2020'!AN220,FALSE)</f>
        <v>15</v>
      </c>
    </row>
    <row r="221" spans="1:41" ht="28.5" customHeight="1">
      <c r="A221" s="287"/>
      <c r="B221" s="427"/>
      <c r="C221" s="505" t="s">
        <v>279</v>
      </c>
      <c r="D221" s="506"/>
      <c r="E221" s="506"/>
      <c r="F221" s="506"/>
      <c r="G221" s="507"/>
      <c r="H221" s="80" t="s">
        <v>280</v>
      </c>
      <c r="I221" s="67">
        <f t="shared" si="8"/>
        <v>124</v>
      </c>
      <c r="J221" s="67">
        <f t="shared" si="9"/>
        <v>6379</v>
      </c>
      <c r="K221" s="67">
        <v>96</v>
      </c>
      <c r="L221" s="67">
        <v>124</v>
      </c>
      <c r="M221" s="67">
        <v>49</v>
      </c>
      <c r="N221" s="67">
        <v>268</v>
      </c>
      <c r="O221" s="67">
        <v>82</v>
      </c>
      <c r="P221" s="67">
        <v>149</v>
      </c>
      <c r="Q221" s="67">
        <v>279</v>
      </c>
      <c r="R221" s="67">
        <v>46</v>
      </c>
      <c r="S221" s="67">
        <v>441</v>
      </c>
      <c r="T221" s="67">
        <v>138</v>
      </c>
      <c r="U221" s="67">
        <v>274</v>
      </c>
      <c r="V221" s="67">
        <v>195</v>
      </c>
      <c r="W221" s="67">
        <v>466</v>
      </c>
      <c r="X221" s="67">
        <v>787</v>
      </c>
      <c r="Y221" s="67">
        <v>68</v>
      </c>
      <c r="Z221" s="67">
        <v>907</v>
      </c>
      <c r="AA221" s="67">
        <v>7</v>
      </c>
      <c r="AB221" s="67">
        <v>731</v>
      </c>
      <c r="AC221" s="67">
        <v>214</v>
      </c>
      <c r="AD221" s="67">
        <v>85</v>
      </c>
      <c r="AE221" s="67">
        <v>645</v>
      </c>
      <c r="AF221" s="67">
        <v>81</v>
      </c>
      <c r="AG221" s="67">
        <v>5</v>
      </c>
      <c r="AH221" s="67">
        <v>11</v>
      </c>
      <c r="AI221" s="67">
        <v>86</v>
      </c>
      <c r="AJ221" s="67">
        <v>102</v>
      </c>
      <c r="AK221" s="67">
        <v>7</v>
      </c>
      <c r="AL221" s="67">
        <v>0</v>
      </c>
      <c r="AM221" s="67">
        <v>36</v>
      </c>
      <c r="AN221" s="131">
        <v>220</v>
      </c>
      <c r="AO221" s="67">
        <f>HLOOKUP($AO$1,'Datos base 2020'!$I$2:$AM$245,'formulario 2020'!AN221,FALSE)</f>
        <v>124</v>
      </c>
    </row>
    <row r="222" spans="1:41" ht="30">
      <c r="A222" s="287"/>
      <c r="B222" s="428"/>
      <c r="C222" s="508"/>
      <c r="D222" s="509"/>
      <c r="E222" s="509"/>
      <c r="F222" s="509"/>
      <c r="G222" s="510"/>
      <c r="H222" s="213" t="s">
        <v>281</v>
      </c>
      <c r="I222" s="160">
        <f t="shared" si="8"/>
        <v>124</v>
      </c>
      <c r="J222" s="160">
        <f t="shared" si="9"/>
        <v>6589</v>
      </c>
      <c r="K222" s="160">
        <v>97</v>
      </c>
      <c r="L222" s="160">
        <v>124</v>
      </c>
      <c r="M222" s="160">
        <v>49</v>
      </c>
      <c r="N222" s="160">
        <v>269</v>
      </c>
      <c r="O222" s="160">
        <v>84</v>
      </c>
      <c r="P222" s="160">
        <v>151</v>
      </c>
      <c r="Q222" s="160">
        <v>281</v>
      </c>
      <c r="R222" s="160">
        <v>50</v>
      </c>
      <c r="S222" s="160">
        <v>441</v>
      </c>
      <c r="T222" s="160">
        <v>143</v>
      </c>
      <c r="U222" s="160">
        <v>277</v>
      </c>
      <c r="V222" s="160">
        <v>195</v>
      </c>
      <c r="W222" s="160">
        <v>474</v>
      </c>
      <c r="X222" s="160">
        <v>817</v>
      </c>
      <c r="Y222" s="160">
        <v>71</v>
      </c>
      <c r="Z222" s="160">
        <v>1011</v>
      </c>
      <c r="AA222" s="160">
        <v>7</v>
      </c>
      <c r="AB222" s="160">
        <v>748</v>
      </c>
      <c r="AC222" s="160">
        <v>223</v>
      </c>
      <c r="AD222" s="160">
        <v>93</v>
      </c>
      <c r="AE222" s="160">
        <v>648</v>
      </c>
      <c r="AF222" s="160">
        <v>82</v>
      </c>
      <c r="AG222" s="160">
        <v>5</v>
      </c>
      <c r="AH222" s="160">
        <v>11</v>
      </c>
      <c r="AI222" s="160">
        <v>89</v>
      </c>
      <c r="AJ222" s="160">
        <v>102</v>
      </c>
      <c r="AK222" s="160">
        <v>7</v>
      </c>
      <c r="AL222" s="160">
        <v>0</v>
      </c>
      <c r="AM222" s="160">
        <v>40</v>
      </c>
      <c r="AN222" s="131">
        <v>221</v>
      </c>
      <c r="AO222" s="160">
        <f>HLOOKUP($AO$1,'Datos base 2020'!$I$2:$AM$245,'formulario 2020'!AN222,FALSE)</f>
        <v>124</v>
      </c>
    </row>
    <row r="223" spans="1:41" ht="30">
      <c r="A223" s="287"/>
      <c r="B223" s="428"/>
      <c r="C223" s="508"/>
      <c r="D223" s="509"/>
      <c r="E223" s="509"/>
      <c r="F223" s="509"/>
      <c r="G223" s="510"/>
      <c r="H223" s="214" t="s">
        <v>282</v>
      </c>
      <c r="I223" s="67">
        <f t="shared" si="8"/>
        <v>84</v>
      </c>
      <c r="J223" s="67">
        <f t="shared" si="9"/>
        <v>4708</v>
      </c>
      <c r="K223" s="67">
        <v>58</v>
      </c>
      <c r="L223" s="67">
        <v>84</v>
      </c>
      <c r="M223" s="67">
        <v>60</v>
      </c>
      <c r="N223" s="67">
        <v>222</v>
      </c>
      <c r="O223" s="67">
        <v>19</v>
      </c>
      <c r="P223" s="67">
        <v>71</v>
      </c>
      <c r="Q223" s="67">
        <v>304</v>
      </c>
      <c r="R223" s="67">
        <v>46</v>
      </c>
      <c r="S223" s="67">
        <v>400</v>
      </c>
      <c r="T223" s="67">
        <v>18</v>
      </c>
      <c r="U223" s="67">
        <v>407</v>
      </c>
      <c r="V223" s="67">
        <v>226</v>
      </c>
      <c r="W223" s="67">
        <v>101</v>
      </c>
      <c r="X223" s="67">
        <v>422</v>
      </c>
      <c r="Y223" s="67">
        <v>147</v>
      </c>
      <c r="Z223" s="67">
        <v>755</v>
      </c>
      <c r="AA223" s="67">
        <v>34</v>
      </c>
      <c r="AB223" s="67">
        <v>373</v>
      </c>
      <c r="AC223" s="67">
        <v>53</v>
      </c>
      <c r="AD223" s="67">
        <v>112</v>
      </c>
      <c r="AE223" s="67">
        <v>99</v>
      </c>
      <c r="AF223" s="67">
        <v>43</v>
      </c>
      <c r="AG223" s="67">
        <v>77</v>
      </c>
      <c r="AH223" s="67">
        <v>56</v>
      </c>
      <c r="AI223" s="67">
        <v>32</v>
      </c>
      <c r="AJ223" s="67">
        <v>155</v>
      </c>
      <c r="AK223" s="67">
        <v>2</v>
      </c>
      <c r="AL223" s="67">
        <v>0</v>
      </c>
      <c r="AM223" s="67">
        <v>332</v>
      </c>
      <c r="AN223" s="131">
        <v>222</v>
      </c>
      <c r="AO223" s="67">
        <f>HLOOKUP($AO$1,'Datos base 2020'!$I$2:$AM$245,'formulario 2020'!AN223,FALSE)</f>
        <v>43</v>
      </c>
    </row>
    <row r="224" spans="1:41" ht="30">
      <c r="A224" s="287"/>
      <c r="B224" s="428"/>
      <c r="C224" s="508"/>
      <c r="D224" s="509"/>
      <c r="E224" s="509"/>
      <c r="F224" s="509"/>
      <c r="G224" s="510"/>
      <c r="H224" s="213" t="s">
        <v>283</v>
      </c>
      <c r="I224" s="160">
        <f t="shared" si="8"/>
        <v>98</v>
      </c>
      <c r="J224" s="160">
        <f t="shared" si="9"/>
        <v>6050</v>
      </c>
      <c r="K224" s="160">
        <v>67</v>
      </c>
      <c r="L224" s="160">
        <v>98</v>
      </c>
      <c r="M224" s="160">
        <v>62</v>
      </c>
      <c r="N224" s="160">
        <v>242</v>
      </c>
      <c r="O224" s="160">
        <v>29</v>
      </c>
      <c r="P224" s="160">
        <v>77</v>
      </c>
      <c r="Q224" s="160">
        <v>324</v>
      </c>
      <c r="R224" s="160">
        <v>55</v>
      </c>
      <c r="S224" s="160">
        <v>419</v>
      </c>
      <c r="T224" s="160">
        <v>28</v>
      </c>
      <c r="U224" s="160">
        <v>501</v>
      </c>
      <c r="V224" s="160">
        <v>231</v>
      </c>
      <c r="W224" s="160">
        <v>129</v>
      </c>
      <c r="X224" s="160">
        <v>518</v>
      </c>
      <c r="Y224" s="160">
        <v>153</v>
      </c>
      <c r="Z224" s="160">
        <v>836</v>
      </c>
      <c r="AA224" s="160">
        <v>37</v>
      </c>
      <c r="AB224" s="160">
        <v>489</v>
      </c>
      <c r="AC224" s="160">
        <v>131</v>
      </c>
      <c r="AD224" s="160">
        <v>145</v>
      </c>
      <c r="AE224" s="160">
        <v>119</v>
      </c>
      <c r="AF224" s="160">
        <v>75</v>
      </c>
      <c r="AG224" s="160">
        <v>85</v>
      </c>
      <c r="AH224" s="160">
        <v>64</v>
      </c>
      <c r="AI224" s="160">
        <v>35</v>
      </c>
      <c r="AJ224" s="160">
        <v>159</v>
      </c>
      <c r="AK224" s="160">
        <v>4</v>
      </c>
      <c r="AL224" s="160">
        <v>0</v>
      </c>
      <c r="AM224" s="160">
        <v>938</v>
      </c>
      <c r="AN224" s="131">
        <v>223</v>
      </c>
      <c r="AO224" s="160">
        <f>HLOOKUP($AO$1,'Datos base 2020'!$I$2:$AM$245,'formulario 2020'!AN224,FALSE)</f>
        <v>76</v>
      </c>
    </row>
    <row r="225" spans="1:41" ht="32.25" thickBot="1">
      <c r="A225" s="288"/>
      <c r="B225" s="429"/>
      <c r="C225" s="511"/>
      <c r="D225" s="512"/>
      <c r="E225" s="512"/>
      <c r="F225" s="512"/>
      <c r="G225" s="513"/>
      <c r="H225" s="215" t="s">
        <v>284</v>
      </c>
      <c r="I225" s="86">
        <f t="shared" si="8"/>
        <v>222</v>
      </c>
      <c r="J225" s="86">
        <f t="shared" si="9"/>
        <v>12639</v>
      </c>
      <c r="K225" s="86">
        <v>164</v>
      </c>
      <c r="L225" s="86">
        <v>222</v>
      </c>
      <c r="M225" s="86">
        <v>111</v>
      </c>
      <c r="N225" s="86">
        <v>511</v>
      </c>
      <c r="O225" s="86">
        <v>113</v>
      </c>
      <c r="P225" s="86">
        <v>228</v>
      </c>
      <c r="Q225" s="86">
        <v>605</v>
      </c>
      <c r="R225" s="86">
        <v>105</v>
      </c>
      <c r="S225" s="86">
        <v>860</v>
      </c>
      <c r="T225" s="86">
        <v>171</v>
      </c>
      <c r="U225" s="86">
        <v>778</v>
      </c>
      <c r="V225" s="86">
        <v>426</v>
      </c>
      <c r="W225" s="86">
        <v>603</v>
      </c>
      <c r="X225" s="86">
        <v>1335</v>
      </c>
      <c r="Y225" s="86">
        <v>224</v>
      </c>
      <c r="Z225" s="86">
        <v>1847</v>
      </c>
      <c r="AA225" s="86">
        <v>44</v>
      </c>
      <c r="AB225" s="86">
        <v>1237</v>
      </c>
      <c r="AC225" s="86">
        <v>354</v>
      </c>
      <c r="AD225" s="86">
        <v>238</v>
      </c>
      <c r="AE225" s="86">
        <v>767</v>
      </c>
      <c r="AF225" s="86">
        <v>157</v>
      </c>
      <c r="AG225" s="86">
        <v>90</v>
      </c>
      <c r="AH225" s="86">
        <v>75</v>
      </c>
      <c r="AI225" s="86">
        <v>124</v>
      </c>
      <c r="AJ225" s="86">
        <v>261</v>
      </c>
      <c r="AK225" s="86">
        <v>11</v>
      </c>
      <c r="AL225" s="86">
        <v>0</v>
      </c>
      <c r="AM225" s="86">
        <v>978</v>
      </c>
      <c r="AN225" s="131">
        <v>224</v>
      </c>
      <c r="AO225" s="86">
        <f>HLOOKUP($AO$1,'Datos base 2020'!$I$2:$AM$245,'formulario 2020'!AN225,FALSE)</f>
        <v>200</v>
      </c>
    </row>
    <row r="226" spans="1:41" ht="25.5" customHeight="1">
      <c r="A226" s="216"/>
      <c r="B226" s="427"/>
      <c r="C226" s="514" t="s">
        <v>285</v>
      </c>
      <c r="D226" s="515"/>
      <c r="E226" s="515"/>
      <c r="F226" s="515"/>
      <c r="G226" s="516"/>
      <c r="H226" s="80" t="s">
        <v>280</v>
      </c>
      <c r="I226" s="67">
        <f t="shared" si="8"/>
        <v>85</v>
      </c>
      <c r="J226" s="67">
        <f t="shared" si="9"/>
        <v>4332</v>
      </c>
      <c r="K226" s="67">
        <v>25</v>
      </c>
      <c r="L226" s="67">
        <v>85</v>
      </c>
      <c r="M226" s="67">
        <v>23</v>
      </c>
      <c r="N226" s="67">
        <v>185</v>
      </c>
      <c r="O226" s="67">
        <v>30</v>
      </c>
      <c r="P226" s="67">
        <v>121</v>
      </c>
      <c r="Q226" s="67">
        <v>165</v>
      </c>
      <c r="R226" s="67">
        <v>41</v>
      </c>
      <c r="S226" s="67">
        <v>288</v>
      </c>
      <c r="T226" s="67">
        <v>88</v>
      </c>
      <c r="U226" s="67">
        <v>171</v>
      </c>
      <c r="V226" s="67">
        <v>98</v>
      </c>
      <c r="W226" s="67">
        <v>292</v>
      </c>
      <c r="X226" s="67">
        <v>677</v>
      </c>
      <c r="Y226" s="67">
        <v>66</v>
      </c>
      <c r="Z226" s="67">
        <v>741</v>
      </c>
      <c r="AA226" s="67">
        <v>6</v>
      </c>
      <c r="AB226" s="67">
        <v>421</v>
      </c>
      <c r="AC226" s="67">
        <v>120</v>
      </c>
      <c r="AD226" s="67">
        <v>58</v>
      </c>
      <c r="AE226" s="67">
        <v>461</v>
      </c>
      <c r="AF226" s="67">
        <v>19</v>
      </c>
      <c r="AG226" s="67">
        <v>5</v>
      </c>
      <c r="AH226" s="67">
        <v>4</v>
      </c>
      <c r="AI226" s="67">
        <v>55</v>
      </c>
      <c r="AJ226" s="67">
        <v>75</v>
      </c>
      <c r="AK226" s="67">
        <v>0</v>
      </c>
      <c r="AL226" s="67">
        <v>0</v>
      </c>
      <c r="AM226" s="67">
        <v>12</v>
      </c>
      <c r="AN226" s="131">
        <v>225</v>
      </c>
      <c r="AO226" s="67">
        <f>HLOOKUP($AO$1,'Datos base 2020'!$I$2:$AM$245,'formulario 2020'!AN226,FALSE)</f>
        <v>85</v>
      </c>
    </row>
    <row r="227" spans="1:41" ht="30">
      <c r="A227" s="216"/>
      <c r="B227" s="428"/>
      <c r="C227" s="508"/>
      <c r="D227" s="509"/>
      <c r="E227" s="509"/>
      <c r="F227" s="509"/>
      <c r="G227" s="510"/>
      <c r="H227" s="213" t="s">
        <v>281</v>
      </c>
      <c r="I227" s="160">
        <f t="shared" si="8"/>
        <v>85</v>
      </c>
      <c r="J227" s="160">
        <f>J187+J188+J190+J191+J196+J197+J199+J200</f>
        <v>4507</v>
      </c>
      <c r="K227" s="160">
        <v>25</v>
      </c>
      <c r="L227" s="160">
        <v>85</v>
      </c>
      <c r="M227" s="160">
        <v>23</v>
      </c>
      <c r="N227" s="160">
        <v>186</v>
      </c>
      <c r="O227" s="160">
        <v>30</v>
      </c>
      <c r="P227" s="160">
        <v>123</v>
      </c>
      <c r="Q227" s="160">
        <v>167</v>
      </c>
      <c r="R227" s="160">
        <v>45</v>
      </c>
      <c r="S227" s="160">
        <v>288</v>
      </c>
      <c r="T227" s="160">
        <v>93</v>
      </c>
      <c r="U227" s="160">
        <v>174</v>
      </c>
      <c r="V227" s="160">
        <v>98</v>
      </c>
      <c r="W227" s="160">
        <v>98</v>
      </c>
      <c r="X227" s="160">
        <v>683</v>
      </c>
      <c r="Y227" s="160">
        <v>66</v>
      </c>
      <c r="Z227" s="160">
        <v>845</v>
      </c>
      <c r="AA227" s="160">
        <v>6</v>
      </c>
      <c r="AB227" s="160">
        <v>350</v>
      </c>
      <c r="AC227" s="160">
        <v>128</v>
      </c>
      <c r="AD227" s="160">
        <v>66</v>
      </c>
      <c r="AE227" s="160">
        <v>464</v>
      </c>
      <c r="AF227" s="160">
        <v>20</v>
      </c>
      <c r="AG227" s="160">
        <v>5</v>
      </c>
      <c r="AH227" s="160">
        <v>4</v>
      </c>
      <c r="AI227" s="160">
        <v>58</v>
      </c>
      <c r="AJ227" s="160">
        <v>75</v>
      </c>
      <c r="AK227" s="160">
        <v>0</v>
      </c>
      <c r="AL227" s="160">
        <v>0</v>
      </c>
      <c r="AM227" s="160">
        <v>825</v>
      </c>
      <c r="AN227" s="131">
        <v>226</v>
      </c>
      <c r="AO227" s="160">
        <f>HLOOKUP($AO$1,'Datos base 2020'!$I$2:$AM$245,'formulario 2020'!AN227,FALSE)</f>
        <v>85</v>
      </c>
    </row>
    <row r="228" spans="1:41" ht="30">
      <c r="A228" s="216"/>
      <c r="B228" s="428"/>
      <c r="C228" s="508"/>
      <c r="D228" s="509"/>
      <c r="E228" s="509"/>
      <c r="F228" s="509"/>
      <c r="G228" s="510"/>
      <c r="H228" s="214" t="s">
        <v>282</v>
      </c>
      <c r="I228" s="67">
        <f t="shared" si="8"/>
        <v>53</v>
      </c>
      <c r="J228" s="67">
        <f t="shared" si="9"/>
        <v>2464</v>
      </c>
      <c r="K228" s="67">
        <v>39</v>
      </c>
      <c r="L228" s="67">
        <v>53</v>
      </c>
      <c r="M228" s="67">
        <v>7</v>
      </c>
      <c r="N228" s="67">
        <v>55</v>
      </c>
      <c r="O228" s="67">
        <v>12</v>
      </c>
      <c r="P228" s="67">
        <v>55</v>
      </c>
      <c r="Q228" s="67">
        <v>90</v>
      </c>
      <c r="R228" s="67">
        <v>34</v>
      </c>
      <c r="S228" s="67">
        <v>88</v>
      </c>
      <c r="T228" s="67">
        <v>11</v>
      </c>
      <c r="U228" s="67">
        <v>310</v>
      </c>
      <c r="V228" s="67">
        <v>46</v>
      </c>
      <c r="W228" s="67">
        <v>63</v>
      </c>
      <c r="X228" s="67">
        <v>306</v>
      </c>
      <c r="Y228" s="67">
        <v>90</v>
      </c>
      <c r="Z228" s="67">
        <v>307</v>
      </c>
      <c r="AA228" s="67">
        <v>11</v>
      </c>
      <c r="AB228" s="67">
        <v>251</v>
      </c>
      <c r="AC228" s="67">
        <v>51</v>
      </c>
      <c r="AD228" s="67">
        <v>66</v>
      </c>
      <c r="AE228" s="67">
        <v>75</v>
      </c>
      <c r="AF228" s="67">
        <v>36</v>
      </c>
      <c r="AG228" s="67">
        <v>2</v>
      </c>
      <c r="AH228" s="67">
        <v>14</v>
      </c>
      <c r="AI228" s="67">
        <v>20</v>
      </c>
      <c r="AJ228" s="67">
        <v>39</v>
      </c>
      <c r="AK228" s="67">
        <v>1</v>
      </c>
      <c r="AL228" s="67">
        <v>0</v>
      </c>
      <c r="AM228" s="67">
        <v>332</v>
      </c>
      <c r="AN228" s="131">
        <v>227</v>
      </c>
      <c r="AO228" s="67">
        <f>HLOOKUP($AO$1,'Datos base 2020'!$I$2:$AM$245,'formulario 2020'!AN228,FALSE)</f>
        <v>34</v>
      </c>
    </row>
    <row r="229" spans="1:41" ht="30">
      <c r="A229" s="216"/>
      <c r="B229" s="428"/>
      <c r="C229" s="508"/>
      <c r="D229" s="509"/>
      <c r="E229" s="509"/>
      <c r="F229" s="509"/>
      <c r="G229" s="510"/>
      <c r="H229" s="213" t="s">
        <v>283</v>
      </c>
      <c r="I229" s="160">
        <f t="shared" si="8"/>
        <v>67</v>
      </c>
      <c r="J229" s="160">
        <f t="shared" si="9"/>
        <v>3679</v>
      </c>
      <c r="K229" s="160">
        <v>45</v>
      </c>
      <c r="L229" s="160">
        <v>67</v>
      </c>
      <c r="M229" s="160">
        <v>9</v>
      </c>
      <c r="N229" s="160">
        <v>67</v>
      </c>
      <c r="O229" s="160">
        <v>19</v>
      </c>
      <c r="P229" s="160">
        <v>61</v>
      </c>
      <c r="Q229" s="160">
        <v>103</v>
      </c>
      <c r="R229" s="160">
        <v>43</v>
      </c>
      <c r="S229" s="160">
        <v>100</v>
      </c>
      <c r="T229" s="160">
        <v>21</v>
      </c>
      <c r="U229" s="160">
        <v>401</v>
      </c>
      <c r="V229" s="160">
        <v>47</v>
      </c>
      <c r="W229" s="160">
        <v>86</v>
      </c>
      <c r="X229" s="160">
        <v>379</v>
      </c>
      <c r="Y229" s="160">
        <v>95</v>
      </c>
      <c r="Z229" s="160">
        <v>365</v>
      </c>
      <c r="AA229" s="160">
        <v>12</v>
      </c>
      <c r="AB229" s="160">
        <v>354</v>
      </c>
      <c r="AC229" s="160">
        <v>121</v>
      </c>
      <c r="AD229" s="160">
        <v>98</v>
      </c>
      <c r="AE229" s="160">
        <v>92</v>
      </c>
      <c r="AF229" s="160">
        <v>66</v>
      </c>
      <c r="AG229" s="160">
        <v>3</v>
      </c>
      <c r="AH229" s="160">
        <v>20</v>
      </c>
      <c r="AI229" s="160">
        <v>23</v>
      </c>
      <c r="AJ229" s="160">
        <v>42</v>
      </c>
      <c r="AK229" s="160">
        <v>2</v>
      </c>
      <c r="AL229" s="160">
        <v>0</v>
      </c>
      <c r="AM229" s="160">
        <v>938</v>
      </c>
      <c r="AN229" s="131">
        <v>228</v>
      </c>
      <c r="AO229" s="160">
        <f>HLOOKUP($AO$1,'Datos base 2020'!$I$2:$AM$245,'formulario 2020'!AN229,FALSE)</f>
        <v>66</v>
      </c>
    </row>
    <row r="230" spans="1:41" ht="32.25" thickBot="1">
      <c r="A230" s="216"/>
      <c r="B230" s="429"/>
      <c r="C230" s="511"/>
      <c r="D230" s="512"/>
      <c r="E230" s="512"/>
      <c r="F230" s="512"/>
      <c r="G230" s="513"/>
      <c r="H230" s="215" t="s">
        <v>284</v>
      </c>
      <c r="I230" s="86">
        <f t="shared" si="8"/>
        <v>152</v>
      </c>
      <c r="J230" s="86">
        <f t="shared" si="9"/>
        <v>8709</v>
      </c>
      <c r="K230" s="86">
        <v>70</v>
      </c>
      <c r="L230" s="86">
        <v>152</v>
      </c>
      <c r="M230" s="86">
        <v>32</v>
      </c>
      <c r="N230" s="86">
        <v>253</v>
      </c>
      <c r="O230" s="86">
        <v>49</v>
      </c>
      <c r="P230" s="86">
        <v>184</v>
      </c>
      <c r="Q230" s="86">
        <v>270</v>
      </c>
      <c r="R230" s="86">
        <v>88</v>
      </c>
      <c r="S230" s="86">
        <v>388</v>
      </c>
      <c r="T230" s="86">
        <v>114</v>
      </c>
      <c r="U230" s="86">
        <v>575</v>
      </c>
      <c r="V230" s="86">
        <v>145</v>
      </c>
      <c r="W230" s="86">
        <v>184</v>
      </c>
      <c r="X230" s="86">
        <v>1062</v>
      </c>
      <c r="Y230" s="86">
        <v>161</v>
      </c>
      <c r="Z230" s="86">
        <v>1210</v>
      </c>
      <c r="AA230" s="86">
        <v>18</v>
      </c>
      <c r="AB230" s="86">
        <v>704</v>
      </c>
      <c r="AC230" s="86">
        <v>249</v>
      </c>
      <c r="AD230" s="86">
        <v>164</v>
      </c>
      <c r="AE230" s="86">
        <v>556</v>
      </c>
      <c r="AF230" s="86">
        <v>86</v>
      </c>
      <c r="AG230" s="86">
        <v>8</v>
      </c>
      <c r="AH230" s="86">
        <v>24</v>
      </c>
      <c r="AI230" s="86">
        <v>81</v>
      </c>
      <c r="AJ230" s="86">
        <v>117</v>
      </c>
      <c r="AK230" s="86">
        <v>2</v>
      </c>
      <c r="AL230" s="86">
        <v>0</v>
      </c>
      <c r="AM230" s="86">
        <v>1763</v>
      </c>
      <c r="AN230" s="131">
        <v>229</v>
      </c>
      <c r="AO230" s="86">
        <f>HLOOKUP($AO$1,'Datos base 2020'!$I$2:$AM$245,'formulario 2020'!AN230,FALSE)</f>
        <v>151</v>
      </c>
    </row>
    <row r="231" spans="1:41" ht="24">
      <c r="A231" s="517" t="s">
        <v>286</v>
      </c>
      <c r="B231" s="183" t="s">
        <v>287</v>
      </c>
      <c r="C231" s="520"/>
      <c r="D231" s="520"/>
      <c r="E231" s="520"/>
      <c r="F231" s="520"/>
      <c r="G231" s="520"/>
      <c r="H231" s="184" t="s">
        <v>288</v>
      </c>
      <c r="I231" s="136">
        <f t="shared" si="8"/>
        <v>2</v>
      </c>
      <c r="J231" s="167">
        <f t="shared" si="9"/>
        <v>39</v>
      </c>
      <c r="K231" s="136"/>
      <c r="L231" s="136">
        <v>2</v>
      </c>
      <c r="M231" s="136">
        <v>2</v>
      </c>
      <c r="N231" s="136">
        <v>7</v>
      </c>
      <c r="O231" s="136">
        <v>0</v>
      </c>
      <c r="P231" s="136">
        <v>10</v>
      </c>
      <c r="Q231" s="136"/>
      <c r="R231" s="136"/>
      <c r="S231" s="136">
        <v>12</v>
      </c>
      <c r="T231" s="136">
        <v>0</v>
      </c>
      <c r="U231" s="136">
        <v>0</v>
      </c>
      <c r="V231" s="136">
        <v>0</v>
      </c>
      <c r="W231" s="136"/>
      <c r="X231" s="136">
        <v>0</v>
      </c>
      <c r="Y231" s="136"/>
      <c r="Z231" s="136"/>
      <c r="AA231" s="136">
        <v>0</v>
      </c>
      <c r="AB231" s="136"/>
      <c r="AC231" s="136"/>
      <c r="AD231" s="136">
        <v>0</v>
      </c>
      <c r="AE231" s="136">
        <v>0</v>
      </c>
      <c r="AF231" s="136">
        <v>6</v>
      </c>
      <c r="AG231" s="136">
        <v>0</v>
      </c>
      <c r="AH231" s="136"/>
      <c r="AI231" s="136"/>
      <c r="AJ231" s="136"/>
      <c r="AK231" s="136"/>
      <c r="AL231" s="136"/>
      <c r="AM231" s="167"/>
      <c r="AN231" s="131">
        <v>230</v>
      </c>
      <c r="AO231" s="171"/>
    </row>
    <row r="232" spans="1:41" ht="15.75">
      <c r="A232" s="518"/>
      <c r="B232" s="185" t="s">
        <v>289</v>
      </c>
      <c r="C232" s="496"/>
      <c r="D232" s="496"/>
      <c r="E232" s="496"/>
      <c r="F232" s="496"/>
      <c r="G232" s="496"/>
      <c r="H232" s="22" t="s">
        <v>290</v>
      </c>
      <c r="I232" s="136">
        <f t="shared" si="8"/>
        <v>10</v>
      </c>
      <c r="J232" s="168">
        <f t="shared" si="9"/>
        <v>10</v>
      </c>
      <c r="K232" s="136"/>
      <c r="L232" s="136">
        <v>10</v>
      </c>
      <c r="M232" s="136">
        <v>0</v>
      </c>
      <c r="N232" s="136"/>
      <c r="O232" s="136">
        <v>0</v>
      </c>
      <c r="P232" s="136">
        <v>0</v>
      </c>
      <c r="Q232" s="136"/>
      <c r="R232" s="136"/>
      <c r="S232" s="136"/>
      <c r="T232" s="136">
        <v>0</v>
      </c>
      <c r="U232" s="136">
        <v>0</v>
      </c>
      <c r="V232" s="136">
        <v>0</v>
      </c>
      <c r="W232" s="136"/>
      <c r="X232" s="136">
        <v>0</v>
      </c>
      <c r="Y232" s="136"/>
      <c r="Z232" s="136"/>
      <c r="AA232" s="136">
        <v>0</v>
      </c>
      <c r="AB232" s="136"/>
      <c r="AC232" s="136"/>
      <c r="AD232" s="136">
        <v>0</v>
      </c>
      <c r="AE232" s="136">
        <v>0</v>
      </c>
      <c r="AF232" s="136"/>
      <c r="AG232" s="136">
        <v>0</v>
      </c>
      <c r="AH232" s="136"/>
      <c r="AI232" s="136"/>
      <c r="AJ232" s="136"/>
      <c r="AK232" s="136"/>
      <c r="AL232" s="136"/>
      <c r="AM232" s="168"/>
      <c r="AN232" s="131">
        <v>231</v>
      </c>
      <c r="AO232" s="172"/>
    </row>
    <row r="233" spans="1:41" ht="15.75">
      <c r="A233" s="518"/>
      <c r="B233" s="185" t="s">
        <v>291</v>
      </c>
      <c r="C233" s="496"/>
      <c r="D233" s="496"/>
      <c r="E233" s="496"/>
      <c r="F233" s="496"/>
      <c r="G233" s="496"/>
      <c r="H233" s="22" t="s">
        <v>292</v>
      </c>
      <c r="I233" s="136">
        <f t="shared" si="8"/>
        <v>4</v>
      </c>
      <c r="J233" s="168">
        <f t="shared" si="9"/>
        <v>58</v>
      </c>
      <c r="K233" s="136"/>
      <c r="L233" s="136">
        <v>4</v>
      </c>
      <c r="M233" s="136">
        <v>0</v>
      </c>
      <c r="N233" s="136">
        <v>12</v>
      </c>
      <c r="O233" s="136">
        <v>0</v>
      </c>
      <c r="P233" s="136">
        <v>0</v>
      </c>
      <c r="Q233" s="136">
        <v>8</v>
      </c>
      <c r="R233" s="136"/>
      <c r="S233" s="136">
        <v>3</v>
      </c>
      <c r="T233" s="136">
        <v>3</v>
      </c>
      <c r="U233" s="136">
        <v>0</v>
      </c>
      <c r="V233" s="136">
        <v>0</v>
      </c>
      <c r="W233" s="136"/>
      <c r="X233" s="136">
        <v>5</v>
      </c>
      <c r="Y233" s="136">
        <v>1</v>
      </c>
      <c r="Z233" s="136">
        <v>1</v>
      </c>
      <c r="AA233" s="136">
        <v>4</v>
      </c>
      <c r="AB233" s="136"/>
      <c r="AC233" s="136">
        <v>3</v>
      </c>
      <c r="AD233" s="136">
        <v>6</v>
      </c>
      <c r="AE233" s="136">
        <v>0</v>
      </c>
      <c r="AF233" s="136">
        <v>4</v>
      </c>
      <c r="AG233" s="136">
        <v>0</v>
      </c>
      <c r="AH233" s="136">
        <v>4</v>
      </c>
      <c r="AI233" s="136"/>
      <c r="AJ233" s="136"/>
      <c r="AK233" s="136"/>
      <c r="AL233" s="136"/>
      <c r="AM233" s="168"/>
      <c r="AN233" s="131">
        <v>232</v>
      </c>
      <c r="AO233" s="172"/>
    </row>
    <row r="234" spans="1:41" ht="15.75">
      <c r="A234" s="518"/>
      <c r="B234" s="185" t="s">
        <v>293</v>
      </c>
      <c r="C234" s="496"/>
      <c r="D234" s="496"/>
      <c r="E234" s="496"/>
      <c r="F234" s="496"/>
      <c r="G234" s="496"/>
      <c r="H234" s="22" t="s">
        <v>294</v>
      </c>
      <c r="I234" s="169">
        <f t="shared" si="8"/>
        <v>0</v>
      </c>
      <c r="J234" s="168">
        <f t="shared" si="9"/>
        <v>24</v>
      </c>
      <c r="K234" s="169"/>
      <c r="L234" s="169">
        <v>0</v>
      </c>
      <c r="M234" s="169">
        <v>0</v>
      </c>
      <c r="N234" s="169"/>
      <c r="O234" s="169">
        <v>0</v>
      </c>
      <c r="P234" s="169">
        <v>0</v>
      </c>
      <c r="Q234" s="169">
        <v>1</v>
      </c>
      <c r="R234" s="169"/>
      <c r="S234" s="169">
        <v>2</v>
      </c>
      <c r="T234" s="169">
        <v>1</v>
      </c>
      <c r="U234" s="169">
        <v>0</v>
      </c>
      <c r="V234" s="169">
        <v>0</v>
      </c>
      <c r="W234" s="169"/>
      <c r="X234" s="169">
        <v>0</v>
      </c>
      <c r="Y234" s="169"/>
      <c r="Z234" s="169"/>
      <c r="AA234" s="169">
        <v>0</v>
      </c>
      <c r="AB234" s="169"/>
      <c r="AC234" s="169"/>
      <c r="AD234" s="169">
        <v>0</v>
      </c>
      <c r="AE234" s="169">
        <v>0</v>
      </c>
      <c r="AF234" s="169"/>
      <c r="AG234" s="169">
        <v>0</v>
      </c>
      <c r="AH234" s="169"/>
      <c r="AI234" s="169">
        <v>20</v>
      </c>
      <c r="AJ234" s="169"/>
      <c r="AK234" s="169"/>
      <c r="AL234" s="169"/>
      <c r="AM234" s="168"/>
      <c r="AN234" s="131">
        <v>233</v>
      </c>
      <c r="AO234" s="172"/>
    </row>
    <row r="235" spans="1:41" ht="15.75">
      <c r="A235" s="518"/>
      <c r="B235" s="185" t="s">
        <v>295</v>
      </c>
      <c r="C235" s="496"/>
      <c r="D235" s="496"/>
      <c r="E235" s="496"/>
      <c r="F235" s="496"/>
      <c r="G235" s="496"/>
      <c r="H235" s="22" t="s">
        <v>296</v>
      </c>
      <c r="I235" s="136">
        <f t="shared" si="8"/>
        <v>0</v>
      </c>
      <c r="J235" s="168">
        <f t="shared" si="9"/>
        <v>15</v>
      </c>
      <c r="K235" s="136"/>
      <c r="L235" s="136">
        <v>0</v>
      </c>
      <c r="M235" s="136">
        <v>0</v>
      </c>
      <c r="N235" s="136">
        <v>3</v>
      </c>
      <c r="O235" s="136">
        <v>1</v>
      </c>
      <c r="P235" s="136">
        <v>1</v>
      </c>
      <c r="Q235" s="136">
        <v>1</v>
      </c>
      <c r="R235" s="136">
        <v>1</v>
      </c>
      <c r="S235" s="136">
        <v>0</v>
      </c>
      <c r="T235" s="136">
        <v>3</v>
      </c>
      <c r="U235" s="136">
        <v>0</v>
      </c>
      <c r="V235" s="136">
        <v>1</v>
      </c>
      <c r="W235" s="136"/>
      <c r="X235" s="136">
        <v>3</v>
      </c>
      <c r="Y235" s="136"/>
      <c r="Z235" s="136">
        <v>1</v>
      </c>
      <c r="AA235" s="136">
        <v>0</v>
      </c>
      <c r="AB235" s="136"/>
      <c r="AC235" s="136"/>
      <c r="AD235" s="136">
        <v>0</v>
      </c>
      <c r="AE235" s="136">
        <v>0</v>
      </c>
      <c r="AF235" s="136"/>
      <c r="AG235" s="136">
        <v>0</v>
      </c>
      <c r="AH235" s="136"/>
      <c r="AI235" s="136"/>
      <c r="AJ235" s="136"/>
      <c r="AK235" s="136"/>
      <c r="AL235" s="136"/>
      <c r="AM235" s="168"/>
      <c r="AN235" s="131">
        <v>234</v>
      </c>
      <c r="AO235" s="172"/>
    </row>
    <row r="236" spans="1:41" ht="24.75" thickBot="1">
      <c r="A236" s="519"/>
      <c r="B236" s="217" t="s">
        <v>297</v>
      </c>
      <c r="C236" s="469"/>
      <c r="D236" s="469"/>
      <c r="E236" s="469"/>
      <c r="F236" s="469"/>
      <c r="G236" s="469"/>
      <c r="H236" s="218" t="s">
        <v>298</v>
      </c>
      <c r="I236" s="136">
        <f t="shared" si="8"/>
        <v>0</v>
      </c>
      <c r="J236" s="170">
        <f t="shared" si="9"/>
        <v>26</v>
      </c>
      <c r="K236" s="136"/>
      <c r="L236" s="136">
        <v>0</v>
      </c>
      <c r="M236" s="136">
        <v>0</v>
      </c>
      <c r="N236" s="136"/>
      <c r="O236" s="136">
        <v>3</v>
      </c>
      <c r="P236" s="136">
        <v>0</v>
      </c>
      <c r="Q236" s="136"/>
      <c r="R236" s="136"/>
      <c r="S236" s="136">
        <v>1</v>
      </c>
      <c r="T236" s="136">
        <v>0</v>
      </c>
      <c r="U236" s="136">
        <v>0</v>
      </c>
      <c r="V236" s="136">
        <v>0</v>
      </c>
      <c r="W236" s="136"/>
      <c r="X236" s="136">
        <v>0</v>
      </c>
      <c r="Y236" s="136"/>
      <c r="Z236" s="136"/>
      <c r="AA236" s="136">
        <v>0</v>
      </c>
      <c r="AB236" s="136"/>
      <c r="AC236" s="136"/>
      <c r="AD236" s="136">
        <v>0</v>
      </c>
      <c r="AE236" s="136">
        <v>22</v>
      </c>
      <c r="AF236" s="136"/>
      <c r="AG236" s="136">
        <v>0</v>
      </c>
      <c r="AH236" s="136"/>
      <c r="AI236" s="136"/>
      <c r="AJ236" s="136"/>
      <c r="AK236" s="136"/>
      <c r="AL236" s="136"/>
      <c r="AM236" s="170"/>
      <c r="AN236" s="131">
        <v>235</v>
      </c>
      <c r="AO236" s="173"/>
    </row>
    <row r="237" spans="1:41" ht="24">
      <c r="A237" s="486" t="s">
        <v>299</v>
      </c>
      <c r="B237" s="489" t="s">
        <v>300</v>
      </c>
      <c r="C237" s="460" t="s">
        <v>301</v>
      </c>
      <c r="D237" s="219" t="s">
        <v>302</v>
      </c>
      <c r="E237" s="490"/>
      <c r="F237" s="490"/>
      <c r="G237" s="490"/>
      <c r="H237" s="184" t="s">
        <v>303</v>
      </c>
      <c r="I237" s="167">
        <f t="shared" si="8"/>
        <v>0</v>
      </c>
      <c r="J237" s="167">
        <f t="shared" si="9"/>
        <v>0</v>
      </c>
      <c r="K237" s="167"/>
      <c r="L237" s="167">
        <v>0</v>
      </c>
      <c r="M237" s="167"/>
      <c r="N237" s="167"/>
      <c r="O237" s="167"/>
      <c r="P237" s="167"/>
      <c r="Q237" s="167"/>
      <c r="R237" s="167"/>
      <c r="S237" s="167"/>
      <c r="T237" s="167"/>
      <c r="U237" s="167">
        <v>0</v>
      </c>
      <c r="V237" s="167"/>
      <c r="W237" s="167">
        <v>0</v>
      </c>
      <c r="X237" s="167"/>
      <c r="Y237" s="167"/>
      <c r="Z237" s="167"/>
      <c r="AA237" s="167">
        <v>0</v>
      </c>
      <c r="AB237" s="167">
        <v>0</v>
      </c>
      <c r="AC237" s="167"/>
      <c r="AD237" s="167">
        <v>0</v>
      </c>
      <c r="AE237" s="167">
        <v>0</v>
      </c>
      <c r="AF237" s="167"/>
      <c r="AG237" s="167">
        <v>0</v>
      </c>
      <c r="AH237" s="167"/>
      <c r="AI237" s="167"/>
      <c r="AJ237" s="167"/>
      <c r="AK237" s="167"/>
      <c r="AL237" s="167">
        <v>0</v>
      </c>
      <c r="AM237" s="167"/>
      <c r="AN237" s="131">
        <v>236</v>
      </c>
      <c r="AO237" s="171"/>
    </row>
    <row r="238" spans="1:41" ht="24">
      <c r="A238" s="487"/>
      <c r="B238" s="276"/>
      <c r="C238" s="455"/>
      <c r="D238" s="220" t="s">
        <v>304</v>
      </c>
      <c r="E238" s="491"/>
      <c r="F238" s="491"/>
      <c r="G238" s="491"/>
      <c r="H238" s="22" t="s">
        <v>305</v>
      </c>
      <c r="I238" s="168">
        <f t="shared" si="8"/>
        <v>0</v>
      </c>
      <c r="J238" s="168">
        <f t="shared" si="9"/>
        <v>458</v>
      </c>
      <c r="K238" s="168"/>
      <c r="L238" s="168">
        <v>0</v>
      </c>
      <c r="M238" s="168"/>
      <c r="N238" s="168"/>
      <c r="O238" s="168"/>
      <c r="P238" s="168"/>
      <c r="Q238" s="168"/>
      <c r="R238" s="168"/>
      <c r="S238" s="168"/>
      <c r="T238" s="168"/>
      <c r="U238" s="168">
        <v>0</v>
      </c>
      <c r="V238" s="168"/>
      <c r="W238" s="168">
        <v>0</v>
      </c>
      <c r="X238" s="168"/>
      <c r="Y238" s="168"/>
      <c r="Z238" s="168">
        <v>396</v>
      </c>
      <c r="AA238" s="168">
        <v>0</v>
      </c>
      <c r="AB238" s="168">
        <v>0</v>
      </c>
      <c r="AC238" s="168"/>
      <c r="AD238" s="168">
        <v>62</v>
      </c>
      <c r="AE238" s="168">
        <v>0</v>
      </c>
      <c r="AF238" s="168"/>
      <c r="AG238" s="168">
        <v>0</v>
      </c>
      <c r="AH238" s="168"/>
      <c r="AI238" s="168"/>
      <c r="AJ238" s="168"/>
      <c r="AK238" s="168"/>
      <c r="AL238" s="168">
        <v>0</v>
      </c>
      <c r="AM238" s="168"/>
      <c r="AN238" s="131">
        <v>237</v>
      </c>
      <c r="AO238" s="172"/>
    </row>
    <row r="239" spans="1:41" ht="15.75">
      <c r="A239" s="487"/>
      <c r="B239" s="221"/>
      <c r="C239" s="222"/>
      <c r="D239" s="220"/>
      <c r="E239" s="491"/>
      <c r="F239" s="491"/>
      <c r="G239" s="491"/>
      <c r="H239" s="22" t="s">
        <v>306</v>
      </c>
      <c r="I239" s="168">
        <f t="shared" si="8"/>
        <v>0</v>
      </c>
      <c r="J239" s="168">
        <v>1896</v>
      </c>
      <c r="K239" s="168"/>
      <c r="L239" s="168">
        <v>0</v>
      </c>
      <c r="M239" s="168"/>
      <c r="N239" s="168"/>
      <c r="O239" s="168"/>
      <c r="P239" s="168"/>
      <c r="Q239" s="168"/>
      <c r="R239" s="168"/>
      <c r="S239" s="168"/>
      <c r="T239" s="168"/>
      <c r="U239" s="168">
        <v>0</v>
      </c>
      <c r="V239" s="168"/>
      <c r="W239" s="168">
        <v>0</v>
      </c>
      <c r="X239" s="168"/>
      <c r="Y239" s="168"/>
      <c r="Z239" s="168" t="s">
        <v>365</v>
      </c>
      <c r="AA239" s="168">
        <v>0</v>
      </c>
      <c r="AB239" s="168">
        <v>0</v>
      </c>
      <c r="AC239" s="168"/>
      <c r="AD239" s="168">
        <v>121</v>
      </c>
      <c r="AE239" s="168">
        <v>0</v>
      </c>
      <c r="AF239" s="168"/>
      <c r="AG239" s="168">
        <v>0</v>
      </c>
      <c r="AH239" s="168"/>
      <c r="AI239" s="168"/>
      <c r="AJ239" s="168"/>
      <c r="AK239" s="168"/>
      <c r="AL239" s="168">
        <v>0</v>
      </c>
      <c r="AM239" s="168"/>
      <c r="AN239" s="131">
        <v>238</v>
      </c>
      <c r="AO239" s="172"/>
    </row>
    <row r="240" spans="1:41" ht="22.5">
      <c r="A240" s="487"/>
      <c r="B240" s="276" t="s">
        <v>307</v>
      </c>
      <c r="C240" s="455" t="s">
        <v>308</v>
      </c>
      <c r="D240" s="220" t="s">
        <v>309</v>
      </c>
      <c r="E240" s="496"/>
      <c r="F240" s="496"/>
      <c r="G240" s="496"/>
      <c r="H240" s="223" t="s">
        <v>310</v>
      </c>
      <c r="I240" s="68">
        <f t="shared" si="8"/>
        <v>5</v>
      </c>
      <c r="J240" s="68">
        <f t="shared" si="9"/>
        <v>98</v>
      </c>
      <c r="K240" s="68">
        <v>0</v>
      </c>
      <c r="L240" s="68">
        <v>5</v>
      </c>
      <c r="M240" s="68">
        <v>4</v>
      </c>
      <c r="N240" s="68">
        <v>4</v>
      </c>
      <c r="O240" s="68">
        <v>8</v>
      </c>
      <c r="P240" s="68">
        <v>0</v>
      </c>
      <c r="Q240" s="68">
        <v>0</v>
      </c>
      <c r="R240" s="68">
        <v>15</v>
      </c>
      <c r="S240" s="68">
        <v>13</v>
      </c>
      <c r="T240" s="68">
        <v>0</v>
      </c>
      <c r="U240" s="68">
        <v>4</v>
      </c>
      <c r="V240" s="68"/>
      <c r="W240" s="68">
        <v>10</v>
      </c>
      <c r="X240" s="68">
        <v>1</v>
      </c>
      <c r="Y240" s="68">
        <v>0</v>
      </c>
      <c r="Z240" s="68"/>
      <c r="AA240" s="68">
        <v>1</v>
      </c>
      <c r="AB240" s="68"/>
      <c r="AC240" s="68">
        <v>3</v>
      </c>
      <c r="AD240" s="68">
        <v>21</v>
      </c>
      <c r="AE240" s="68">
        <v>0</v>
      </c>
      <c r="AF240" s="68">
        <v>2</v>
      </c>
      <c r="AG240" s="68">
        <v>0</v>
      </c>
      <c r="AH240" s="68">
        <v>1</v>
      </c>
      <c r="AI240" s="68">
        <v>1</v>
      </c>
      <c r="AJ240" s="68">
        <v>5</v>
      </c>
      <c r="AK240" s="68"/>
      <c r="AL240" s="68"/>
      <c r="AM240" s="68"/>
      <c r="AN240" s="131">
        <v>239</v>
      </c>
      <c r="AO240" s="172"/>
    </row>
    <row r="241" spans="1:41" ht="15.75">
      <c r="A241" s="487"/>
      <c r="B241" s="276"/>
      <c r="C241" s="455"/>
      <c r="D241" s="220" t="s">
        <v>311</v>
      </c>
      <c r="E241" s="496"/>
      <c r="F241" s="496"/>
      <c r="G241" s="496"/>
      <c r="H241" s="186" t="s">
        <v>312</v>
      </c>
      <c r="I241" s="68">
        <f t="shared" si="8"/>
        <v>2</v>
      </c>
      <c r="J241" s="68">
        <f t="shared" si="9"/>
        <v>205</v>
      </c>
      <c r="K241" s="68">
        <v>15</v>
      </c>
      <c r="L241" s="68">
        <v>2</v>
      </c>
      <c r="M241" s="68">
        <v>2</v>
      </c>
      <c r="N241" s="68">
        <v>22</v>
      </c>
      <c r="O241" s="68">
        <v>5</v>
      </c>
      <c r="P241" s="68">
        <v>3</v>
      </c>
      <c r="Q241" s="68">
        <v>1</v>
      </c>
      <c r="R241" s="68">
        <v>42</v>
      </c>
      <c r="S241" s="68">
        <v>14</v>
      </c>
      <c r="T241" s="68">
        <v>5</v>
      </c>
      <c r="U241" s="68">
        <v>5</v>
      </c>
      <c r="V241" s="68">
        <v>2</v>
      </c>
      <c r="W241" s="68">
        <v>5</v>
      </c>
      <c r="X241" s="68">
        <v>7</v>
      </c>
      <c r="Y241" s="68">
        <v>1</v>
      </c>
      <c r="Z241" s="68">
        <v>2</v>
      </c>
      <c r="AA241" s="68">
        <v>6</v>
      </c>
      <c r="AB241" s="68"/>
      <c r="AC241" s="68">
        <v>9</v>
      </c>
      <c r="AD241" s="68">
        <v>13</v>
      </c>
      <c r="AE241" s="68">
        <v>21</v>
      </c>
      <c r="AF241" s="68">
        <v>5</v>
      </c>
      <c r="AG241" s="68">
        <v>0</v>
      </c>
      <c r="AH241" s="68">
        <v>1</v>
      </c>
      <c r="AI241" s="68">
        <v>13</v>
      </c>
      <c r="AJ241" s="68">
        <v>4</v>
      </c>
      <c r="AK241" s="68"/>
      <c r="AL241" s="68"/>
      <c r="AM241" s="68"/>
      <c r="AN241" s="131">
        <v>240</v>
      </c>
      <c r="AO241" s="172"/>
    </row>
    <row r="242" spans="1:41">
      <c r="A242" s="487"/>
      <c r="B242" s="276"/>
      <c r="C242" s="455"/>
      <c r="D242" s="220" t="s">
        <v>313</v>
      </c>
      <c r="E242" s="496"/>
      <c r="F242" s="496"/>
      <c r="G242" s="496"/>
      <c r="H242" s="22" t="s">
        <v>314</v>
      </c>
      <c r="I242" s="136">
        <f t="shared" si="8"/>
        <v>4</v>
      </c>
      <c r="J242" s="168">
        <f t="shared" si="9"/>
        <v>627.5</v>
      </c>
      <c r="K242" s="136">
        <v>200</v>
      </c>
      <c r="L242" s="136">
        <v>4</v>
      </c>
      <c r="M242" s="136">
        <v>10</v>
      </c>
      <c r="N242" s="136">
        <v>48</v>
      </c>
      <c r="O242" s="136">
        <v>13</v>
      </c>
      <c r="P242" s="136">
        <v>5</v>
      </c>
      <c r="Q242" s="136">
        <v>1</v>
      </c>
      <c r="R242" s="136">
        <v>57</v>
      </c>
      <c r="S242" s="136">
        <v>45</v>
      </c>
      <c r="T242" s="136">
        <v>14</v>
      </c>
      <c r="U242" s="136">
        <v>10.5</v>
      </c>
      <c r="V242" s="136">
        <v>4</v>
      </c>
      <c r="W242" s="136">
        <v>30</v>
      </c>
      <c r="X242" s="136">
        <v>30</v>
      </c>
      <c r="Y242" s="136">
        <v>4</v>
      </c>
      <c r="Z242" s="136">
        <v>4</v>
      </c>
      <c r="AA242" s="136">
        <v>9</v>
      </c>
      <c r="AB242" s="136"/>
      <c r="AC242" s="136">
        <v>21</v>
      </c>
      <c r="AD242" s="136">
        <v>27</v>
      </c>
      <c r="AE242" s="136">
        <v>35</v>
      </c>
      <c r="AF242" s="136">
        <v>15</v>
      </c>
      <c r="AG242" s="136">
        <v>0</v>
      </c>
      <c r="AH242" s="136">
        <v>4</v>
      </c>
      <c r="AI242" s="136">
        <v>26</v>
      </c>
      <c r="AJ242" s="136">
        <v>11</v>
      </c>
      <c r="AK242" s="136"/>
      <c r="AL242" s="136"/>
      <c r="AM242" s="168"/>
      <c r="AN242" s="131">
        <v>241</v>
      </c>
      <c r="AO242" s="172"/>
    </row>
    <row r="243" spans="1:41" ht="15.75">
      <c r="A243" s="487"/>
      <c r="B243" s="492"/>
      <c r="C243" s="494"/>
      <c r="D243" s="497"/>
      <c r="E243" s="499" t="s">
        <v>315</v>
      </c>
      <c r="F243" s="500"/>
      <c r="G243" s="501"/>
      <c r="H243" s="116" t="s">
        <v>316</v>
      </c>
      <c r="I243" s="117">
        <f t="shared" si="8"/>
        <v>0</v>
      </c>
      <c r="J243" s="117">
        <f t="shared" si="9"/>
        <v>16</v>
      </c>
      <c r="K243" s="117"/>
      <c r="L243" s="117">
        <v>0</v>
      </c>
      <c r="M243" s="117"/>
      <c r="N243" s="117"/>
      <c r="O243" s="117"/>
      <c r="P243" s="117">
        <v>0</v>
      </c>
      <c r="Q243" s="117"/>
      <c r="R243" s="117">
        <v>1</v>
      </c>
      <c r="S243" s="117"/>
      <c r="T243" s="117">
        <v>0</v>
      </c>
      <c r="U243" s="117">
        <v>0</v>
      </c>
      <c r="V243" s="117"/>
      <c r="W243" s="117"/>
      <c r="X243" s="117">
        <v>1</v>
      </c>
      <c r="Y243" s="117"/>
      <c r="Z243" s="117"/>
      <c r="AA243" s="117">
        <v>0</v>
      </c>
      <c r="AB243" s="117"/>
      <c r="AC243" s="117"/>
      <c r="AD243" s="117">
        <v>13</v>
      </c>
      <c r="AE243" s="117">
        <v>1</v>
      </c>
      <c r="AF243" s="117"/>
      <c r="AG243" s="117">
        <v>0</v>
      </c>
      <c r="AH243" s="117">
        <v>0</v>
      </c>
      <c r="AI243" s="117"/>
      <c r="AJ243" s="117"/>
      <c r="AK243" s="117"/>
      <c r="AL243" s="117"/>
      <c r="AM243" s="117"/>
      <c r="AN243" s="131">
        <v>242</v>
      </c>
      <c r="AO243" s="174"/>
    </row>
    <row r="244" spans="1:41" ht="15.75">
      <c r="A244" s="487"/>
      <c r="B244" s="492"/>
      <c r="C244" s="494"/>
      <c r="D244" s="498"/>
      <c r="E244" s="502"/>
      <c r="F244" s="503"/>
      <c r="G244" s="504"/>
      <c r="H244" s="116" t="s">
        <v>314</v>
      </c>
      <c r="I244" s="117">
        <f t="shared" si="8"/>
        <v>0</v>
      </c>
      <c r="J244" s="117">
        <f t="shared" si="9"/>
        <v>73</v>
      </c>
      <c r="K244" s="117"/>
      <c r="L244" s="117">
        <v>0</v>
      </c>
      <c r="M244" s="117"/>
      <c r="N244" s="117"/>
      <c r="O244" s="117"/>
      <c r="P244" s="117">
        <v>0</v>
      </c>
      <c r="Q244" s="117"/>
      <c r="R244" s="117">
        <v>15</v>
      </c>
      <c r="S244" s="117"/>
      <c r="T244" s="117">
        <v>0</v>
      </c>
      <c r="U244" s="117">
        <v>0</v>
      </c>
      <c r="V244" s="117"/>
      <c r="W244" s="117"/>
      <c r="X244" s="117">
        <v>20</v>
      </c>
      <c r="Y244" s="117"/>
      <c r="Z244" s="117"/>
      <c r="AA244" s="117">
        <v>0</v>
      </c>
      <c r="AB244" s="117"/>
      <c r="AC244" s="117"/>
      <c r="AD244" s="117">
        <v>28</v>
      </c>
      <c r="AE244" s="117">
        <v>10</v>
      </c>
      <c r="AF244" s="117"/>
      <c r="AG244" s="117">
        <v>0</v>
      </c>
      <c r="AH244" s="117"/>
      <c r="AI244" s="117"/>
      <c r="AJ244" s="117"/>
      <c r="AK244" s="117"/>
      <c r="AL244" s="117"/>
      <c r="AM244" s="117"/>
      <c r="AN244" s="131">
        <v>243</v>
      </c>
      <c r="AO244" s="174"/>
    </row>
    <row r="245" spans="1:41" ht="15.75" thickBot="1">
      <c r="A245" s="488"/>
      <c r="B245" s="493"/>
      <c r="C245" s="495"/>
      <c r="D245" s="224" t="s">
        <v>317</v>
      </c>
      <c r="E245" s="469"/>
      <c r="F245" s="469"/>
      <c r="G245" s="469"/>
      <c r="H245" s="218" t="s">
        <v>318</v>
      </c>
      <c r="I245" s="170">
        <f t="shared" si="8"/>
        <v>260</v>
      </c>
      <c r="J245" s="170">
        <f>SUM(K245:AM245)</f>
        <v>13689</v>
      </c>
      <c r="K245" s="170">
        <v>2300</v>
      </c>
      <c r="L245" s="170">
        <v>260</v>
      </c>
      <c r="M245" s="170">
        <v>110</v>
      </c>
      <c r="N245" s="170">
        <v>615</v>
      </c>
      <c r="O245" s="170">
        <v>391</v>
      </c>
      <c r="P245" s="170">
        <v>230</v>
      </c>
      <c r="Q245" s="170">
        <v>38</v>
      </c>
      <c r="R245" s="170">
        <v>4926</v>
      </c>
      <c r="S245" s="170">
        <v>743</v>
      </c>
      <c r="T245" s="170">
        <v>172</v>
      </c>
      <c r="U245" s="170">
        <v>482</v>
      </c>
      <c r="V245" s="170"/>
      <c r="W245" s="170">
        <v>491</v>
      </c>
      <c r="X245" s="170">
        <v>46</v>
      </c>
      <c r="Y245" s="170">
        <v>48</v>
      </c>
      <c r="Z245" s="170">
        <v>30</v>
      </c>
      <c r="AA245" s="170">
        <v>105</v>
      </c>
      <c r="AB245" s="170"/>
      <c r="AC245" s="170">
        <v>427</v>
      </c>
      <c r="AD245" s="170">
        <v>636</v>
      </c>
      <c r="AE245" s="170">
        <v>424</v>
      </c>
      <c r="AF245" s="170">
        <v>640</v>
      </c>
      <c r="AG245" s="170">
        <v>0</v>
      </c>
      <c r="AH245" s="170">
        <v>40</v>
      </c>
      <c r="AI245" s="170">
        <v>146</v>
      </c>
      <c r="AJ245" s="170">
        <v>389</v>
      </c>
      <c r="AK245" s="170"/>
      <c r="AL245" s="170"/>
      <c r="AM245" s="170"/>
      <c r="AN245" s="131">
        <v>244</v>
      </c>
      <c r="AO245" s="172"/>
    </row>
  </sheetData>
  <mergeCells count="242">
    <mergeCell ref="B221:B225"/>
    <mergeCell ref="C221:G225"/>
    <mergeCell ref="B226:B230"/>
    <mergeCell ref="C226:G230"/>
    <mergeCell ref="A231:A236"/>
    <mergeCell ref="C231:G231"/>
    <mergeCell ref="C232:G232"/>
    <mergeCell ref="C233:G233"/>
    <mergeCell ref="F169:G169"/>
    <mergeCell ref="F170:G170"/>
    <mergeCell ref="F171:G171"/>
    <mergeCell ref="F172:G172"/>
    <mergeCell ref="F173:G173"/>
    <mergeCell ref="C234:G234"/>
    <mergeCell ref="C235:G235"/>
    <mergeCell ref="G208:G210"/>
    <mergeCell ref="D212:D220"/>
    <mergeCell ref="E212:E220"/>
    <mergeCell ref="F212:F216"/>
    <mergeCell ref="G212:G213"/>
    <mergeCell ref="G214:G215"/>
    <mergeCell ref="F217:F219"/>
    <mergeCell ref="G217:G219"/>
    <mergeCell ref="F199:F201"/>
    <mergeCell ref="A237:A245"/>
    <mergeCell ref="B237:B238"/>
    <mergeCell ref="C237:C238"/>
    <mergeCell ref="E237:G237"/>
    <mergeCell ref="E238:G238"/>
    <mergeCell ref="E239:G239"/>
    <mergeCell ref="B240:B245"/>
    <mergeCell ref="C240:C245"/>
    <mergeCell ref="E240:G240"/>
    <mergeCell ref="E241:G241"/>
    <mergeCell ref="E242:G242"/>
    <mergeCell ref="D243:D244"/>
    <mergeCell ref="E243:G244"/>
    <mergeCell ref="F193:G193"/>
    <mergeCell ref="D194:D202"/>
    <mergeCell ref="E194:E202"/>
    <mergeCell ref="F194:F198"/>
    <mergeCell ref="G194:G195"/>
    <mergeCell ref="G196:G197"/>
    <mergeCell ref="E245:G245"/>
    <mergeCell ref="C165:E174"/>
    <mergeCell ref="F165:G165"/>
    <mergeCell ref="F166:G166"/>
    <mergeCell ref="F167:G167"/>
    <mergeCell ref="F168:G168"/>
    <mergeCell ref="C236:G236"/>
    <mergeCell ref="G199:G201"/>
    <mergeCell ref="D181:G181"/>
    <mergeCell ref="D182:E184"/>
    <mergeCell ref="F182:G182"/>
    <mergeCell ref="F184:G184"/>
    <mergeCell ref="A185:A225"/>
    <mergeCell ref="B185:B202"/>
    <mergeCell ref="C185:C202"/>
    <mergeCell ref="D185:D193"/>
    <mergeCell ref="E185:E193"/>
    <mergeCell ref="F185:F189"/>
    <mergeCell ref="F175:G175"/>
    <mergeCell ref="F176:G176"/>
    <mergeCell ref="F177:G177"/>
    <mergeCell ref="F178:G178"/>
    <mergeCell ref="F179:G179"/>
    <mergeCell ref="F180:G180"/>
    <mergeCell ref="B203:B220"/>
    <mergeCell ref="C203:C220"/>
    <mergeCell ref="D203:D211"/>
    <mergeCell ref="E203:E211"/>
    <mergeCell ref="F203:F207"/>
    <mergeCell ref="G203:G204"/>
    <mergeCell ref="G205:G206"/>
    <mergeCell ref="F208:F210"/>
    <mergeCell ref="G185:G186"/>
    <mergeCell ref="G187:G188"/>
    <mergeCell ref="F190:F192"/>
    <mergeCell ref="G190:G192"/>
    <mergeCell ref="G155:H155"/>
    <mergeCell ref="D156:H156"/>
    <mergeCell ref="A157:A159"/>
    <mergeCell ref="B157:B159"/>
    <mergeCell ref="C157:C159"/>
    <mergeCell ref="D157:G159"/>
    <mergeCell ref="A160:H160"/>
    <mergeCell ref="C161:G161"/>
    <mergeCell ref="A162:A184"/>
    <mergeCell ref="B162:B164"/>
    <mergeCell ref="C162:G164"/>
    <mergeCell ref="B165:B174"/>
    <mergeCell ref="B175:B184"/>
    <mergeCell ref="C175:C184"/>
    <mergeCell ref="D175:E180"/>
    <mergeCell ref="F183:G183"/>
    <mergeCell ref="B127:B128"/>
    <mergeCell ref="C127:G128"/>
    <mergeCell ref="B129:G129"/>
    <mergeCell ref="B130:G130"/>
    <mergeCell ref="A131:A156"/>
    <mergeCell ref="B131:C144"/>
    <mergeCell ref="D131:D135"/>
    <mergeCell ref="E131:G135"/>
    <mergeCell ref="D136:D142"/>
    <mergeCell ref="E136:G142"/>
    <mergeCell ref="A119:A130"/>
    <mergeCell ref="D144:H144"/>
    <mergeCell ref="B145:C156"/>
    <mergeCell ref="D145:F155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F121:G121"/>
    <mergeCell ref="C122:H122"/>
    <mergeCell ref="B123:B126"/>
    <mergeCell ref="C123:E125"/>
    <mergeCell ref="F123:G123"/>
    <mergeCell ref="F124:G124"/>
    <mergeCell ref="F125:G125"/>
    <mergeCell ref="C126:H126"/>
    <mergeCell ref="B114:F117"/>
    <mergeCell ref="G114:H114"/>
    <mergeCell ref="G115:G116"/>
    <mergeCell ref="G117:H117"/>
    <mergeCell ref="B118:H118"/>
    <mergeCell ref="B119:B122"/>
    <mergeCell ref="C119:E121"/>
    <mergeCell ref="F119:G119"/>
    <mergeCell ref="F120:G120"/>
    <mergeCell ref="G97:H97"/>
    <mergeCell ref="D108:H108"/>
    <mergeCell ref="B109:B113"/>
    <mergeCell ref="C109:F113"/>
    <mergeCell ref="G109:H109"/>
    <mergeCell ref="G110:G111"/>
    <mergeCell ref="G112:H112"/>
    <mergeCell ref="G113:H113"/>
    <mergeCell ref="D103:D107"/>
    <mergeCell ref="E103:F107"/>
    <mergeCell ref="G103:H103"/>
    <mergeCell ref="G104:G105"/>
    <mergeCell ref="G106:H106"/>
    <mergeCell ref="G107:H107"/>
    <mergeCell ref="G76:G77"/>
    <mergeCell ref="G78:H78"/>
    <mergeCell ref="C85:H85"/>
    <mergeCell ref="C86:H86"/>
    <mergeCell ref="C87:H87"/>
    <mergeCell ref="B88:B108"/>
    <mergeCell ref="C88:C108"/>
    <mergeCell ref="D88:D92"/>
    <mergeCell ref="E88:F92"/>
    <mergeCell ref="G88:H88"/>
    <mergeCell ref="G89:G90"/>
    <mergeCell ref="G91:H91"/>
    <mergeCell ref="D98:D102"/>
    <mergeCell ref="E98:F102"/>
    <mergeCell ref="G98:H98"/>
    <mergeCell ref="G99:G100"/>
    <mergeCell ref="G101:H101"/>
    <mergeCell ref="G102:H102"/>
    <mergeCell ref="G92:H92"/>
    <mergeCell ref="D93:D97"/>
    <mergeCell ref="E93:F97"/>
    <mergeCell ref="G93:H93"/>
    <mergeCell ref="G94:G95"/>
    <mergeCell ref="G96:H96"/>
    <mergeCell ref="A65:A118"/>
    <mergeCell ref="B65:B69"/>
    <mergeCell ref="C65:F69"/>
    <mergeCell ref="G65:H65"/>
    <mergeCell ref="G66:G67"/>
    <mergeCell ref="G68:H68"/>
    <mergeCell ref="G69:H69"/>
    <mergeCell ref="B70:B74"/>
    <mergeCell ref="A37:A64"/>
    <mergeCell ref="G79:H79"/>
    <mergeCell ref="B80:B84"/>
    <mergeCell ref="C80:F84"/>
    <mergeCell ref="G80:H80"/>
    <mergeCell ref="G81:G82"/>
    <mergeCell ref="G83:H83"/>
    <mergeCell ref="G84:H84"/>
    <mergeCell ref="C70:F74"/>
    <mergeCell ref="G70:H70"/>
    <mergeCell ref="G71:G72"/>
    <mergeCell ref="G73:H73"/>
    <mergeCell ref="G74:H74"/>
    <mergeCell ref="B75:B79"/>
    <mergeCell ref="C75:F79"/>
    <mergeCell ref="G75:H75"/>
    <mergeCell ref="G49:G51"/>
    <mergeCell ref="D53:D55"/>
    <mergeCell ref="E53:G55"/>
    <mergeCell ref="D56:D58"/>
    <mergeCell ref="E56:G58"/>
    <mergeCell ref="D59:D61"/>
    <mergeCell ref="E59:G61"/>
    <mergeCell ref="B35:B36"/>
    <mergeCell ref="C35:G36"/>
    <mergeCell ref="B37:B46"/>
    <mergeCell ref="C37:G46"/>
    <mergeCell ref="B47:B64"/>
    <mergeCell ref="C47:C64"/>
    <mergeCell ref="D47:D52"/>
    <mergeCell ref="E47:F52"/>
    <mergeCell ref="G47:G48"/>
    <mergeCell ref="D62:D64"/>
    <mergeCell ref="E62:G64"/>
    <mergeCell ref="A18:A19"/>
    <mergeCell ref="C18:G18"/>
    <mergeCell ref="C19:G19"/>
    <mergeCell ref="A20:A36"/>
    <mergeCell ref="B20:B25"/>
    <mergeCell ref="C20:G25"/>
    <mergeCell ref="B26:B29"/>
    <mergeCell ref="C26:G29"/>
    <mergeCell ref="B30:B34"/>
    <mergeCell ref="C30:G34"/>
    <mergeCell ref="E9:G12"/>
    <mergeCell ref="E13:G13"/>
    <mergeCell ref="E14:G14"/>
    <mergeCell ref="E15:G15"/>
    <mergeCell ref="D16:H16"/>
    <mergeCell ref="C17:G17"/>
    <mergeCell ref="A1:G1"/>
    <mergeCell ref="A2:H2"/>
    <mergeCell ref="A3:A17"/>
    <mergeCell ref="B3:B16"/>
    <mergeCell ref="C3:C16"/>
    <mergeCell ref="D3:D5"/>
    <mergeCell ref="E3:G5"/>
    <mergeCell ref="D6:D8"/>
    <mergeCell ref="E6:G8"/>
    <mergeCell ref="D9:D12"/>
  </mergeCells>
  <conditionalFormatting sqref="I127:I156">
    <cfRule type="cellIs" dxfId="532" priority="271" stopIfTrue="1" operator="lessThan">
      <formula>1</formula>
    </cfRule>
  </conditionalFormatting>
  <conditionalFormatting sqref="I123:I125 I3:I5 I9:I33 I35:I121">
    <cfRule type="cellIs" dxfId="531" priority="270" stopIfTrue="1" operator="lessThan">
      <formula>1</formula>
    </cfRule>
  </conditionalFormatting>
  <conditionalFormatting sqref="I242">
    <cfRule type="cellIs" dxfId="530" priority="265" stopIfTrue="1" operator="lessThan">
      <formula>1</formula>
    </cfRule>
  </conditionalFormatting>
  <conditionalFormatting sqref="I122">
    <cfRule type="cellIs" dxfId="529" priority="269" stopIfTrue="1" operator="lessThan">
      <formula>1</formula>
    </cfRule>
  </conditionalFormatting>
  <conditionalFormatting sqref="I126">
    <cfRule type="cellIs" dxfId="528" priority="268" stopIfTrue="1" operator="lessThan">
      <formula>1</formula>
    </cfRule>
  </conditionalFormatting>
  <conditionalFormatting sqref="I162:I164">
    <cfRule type="cellIs" dxfId="527" priority="267" stopIfTrue="1" operator="lessThan">
      <formula>1</formula>
    </cfRule>
  </conditionalFormatting>
  <conditionalFormatting sqref="I231:I236">
    <cfRule type="cellIs" dxfId="526" priority="266" stopIfTrue="1" operator="lessThan">
      <formula>1</formula>
    </cfRule>
  </conditionalFormatting>
  <conditionalFormatting sqref="I6:I8">
    <cfRule type="cellIs" dxfId="525" priority="264" stopIfTrue="1" operator="lessThan">
      <formula>1</formula>
    </cfRule>
  </conditionalFormatting>
  <conditionalFormatting sqref="AM103:AM106 AM98:AM101 AM35:AM96 J35:J92">
    <cfRule type="cellIs" dxfId="524" priority="263" stopIfTrue="1" operator="lessThan">
      <formula>1</formula>
    </cfRule>
  </conditionalFormatting>
  <conditionalFormatting sqref="K127:K156">
    <cfRule type="cellIs" dxfId="523" priority="262" stopIfTrue="1" operator="lessThan">
      <formula>1</formula>
    </cfRule>
  </conditionalFormatting>
  <conditionalFormatting sqref="K123:K125 K3:K5 K9:K33 K35:K121">
    <cfRule type="cellIs" dxfId="522" priority="261" stopIfTrue="1" operator="lessThan">
      <formula>1</formula>
    </cfRule>
  </conditionalFormatting>
  <conditionalFormatting sqref="N127:N156">
    <cfRule type="cellIs" dxfId="521" priority="246" stopIfTrue="1" operator="lessThan">
      <formula>1</formula>
    </cfRule>
  </conditionalFormatting>
  <conditionalFormatting sqref="K242">
    <cfRule type="cellIs" dxfId="520" priority="256" stopIfTrue="1" operator="lessThan">
      <formula>1</formula>
    </cfRule>
  </conditionalFormatting>
  <conditionalFormatting sqref="K122">
    <cfRule type="cellIs" dxfId="519" priority="260" stopIfTrue="1" operator="lessThan">
      <formula>1</formula>
    </cfRule>
  </conditionalFormatting>
  <conditionalFormatting sqref="K126">
    <cfRule type="cellIs" dxfId="518" priority="259" stopIfTrue="1" operator="lessThan">
      <formula>1</formula>
    </cfRule>
  </conditionalFormatting>
  <conditionalFormatting sqref="K162:K164">
    <cfRule type="cellIs" dxfId="517" priority="258" stopIfTrue="1" operator="lessThan">
      <formula>1</formula>
    </cfRule>
  </conditionalFormatting>
  <conditionalFormatting sqref="K231:K236">
    <cfRule type="cellIs" dxfId="516" priority="257" stopIfTrue="1" operator="lessThan">
      <formula>1</formula>
    </cfRule>
  </conditionalFormatting>
  <conditionalFormatting sqref="K6:K8">
    <cfRule type="cellIs" dxfId="515" priority="255" stopIfTrue="1" operator="lessThan">
      <formula>1</formula>
    </cfRule>
  </conditionalFormatting>
  <conditionalFormatting sqref="M127:M156">
    <cfRule type="cellIs" dxfId="514" priority="254" stopIfTrue="1" operator="lessThan">
      <formula>1</formula>
    </cfRule>
  </conditionalFormatting>
  <conditionalFormatting sqref="M123:M125 M3:M5 M9:M33 M35:M121">
    <cfRule type="cellIs" dxfId="513" priority="253" stopIfTrue="1" operator="lessThan">
      <formula>1</formula>
    </cfRule>
  </conditionalFormatting>
  <conditionalFormatting sqref="O127:O156">
    <cfRule type="cellIs" dxfId="512" priority="238" stopIfTrue="1" operator="lessThan">
      <formula>1</formula>
    </cfRule>
  </conditionalFormatting>
  <conditionalFormatting sqref="M242">
    <cfRule type="cellIs" dxfId="511" priority="248" stopIfTrue="1" operator="lessThan">
      <formula>1</formula>
    </cfRule>
  </conditionalFormatting>
  <conditionalFormatting sqref="M122">
    <cfRule type="cellIs" dxfId="510" priority="252" stopIfTrue="1" operator="lessThan">
      <formula>1</formula>
    </cfRule>
  </conditionalFormatting>
  <conditionalFormatting sqref="M126">
    <cfRule type="cellIs" dxfId="509" priority="251" stopIfTrue="1" operator="lessThan">
      <formula>1</formula>
    </cfRule>
  </conditionalFormatting>
  <conditionalFormatting sqref="M162:M164">
    <cfRule type="cellIs" dxfId="508" priority="250" stopIfTrue="1" operator="lessThan">
      <formula>1</formula>
    </cfRule>
  </conditionalFormatting>
  <conditionalFormatting sqref="M231:M236">
    <cfRule type="cellIs" dxfId="507" priority="249" stopIfTrue="1" operator="lessThan">
      <formula>1</formula>
    </cfRule>
  </conditionalFormatting>
  <conditionalFormatting sqref="M6:M8">
    <cfRule type="cellIs" dxfId="506" priority="247" stopIfTrue="1" operator="lessThan">
      <formula>1</formula>
    </cfRule>
  </conditionalFormatting>
  <conditionalFormatting sqref="O122">
    <cfRule type="cellIs" dxfId="505" priority="236" stopIfTrue="1" operator="lessThan">
      <formula>1</formula>
    </cfRule>
  </conditionalFormatting>
  <conditionalFormatting sqref="N123:N125 N3:N5 N9:N33 N35:N121">
    <cfRule type="cellIs" dxfId="504" priority="245" stopIfTrue="1" operator="lessThan">
      <formula>1</formula>
    </cfRule>
  </conditionalFormatting>
  <conditionalFormatting sqref="P127:P156">
    <cfRule type="cellIs" dxfId="503" priority="230" stopIfTrue="1" operator="lessThan">
      <formula>1</formula>
    </cfRule>
  </conditionalFormatting>
  <conditionalFormatting sqref="N242">
    <cfRule type="cellIs" dxfId="502" priority="240" stopIfTrue="1" operator="lessThan">
      <formula>1</formula>
    </cfRule>
  </conditionalFormatting>
  <conditionalFormatting sqref="N122">
    <cfRule type="cellIs" dxfId="501" priority="244" stopIfTrue="1" operator="lessThan">
      <formula>1</formula>
    </cfRule>
  </conditionalFormatting>
  <conditionalFormatting sqref="N126">
    <cfRule type="cellIs" dxfId="500" priority="243" stopIfTrue="1" operator="lessThan">
      <formula>1</formula>
    </cfRule>
  </conditionalFormatting>
  <conditionalFormatting sqref="N162:N164">
    <cfRule type="cellIs" dxfId="499" priority="242" stopIfTrue="1" operator="lessThan">
      <formula>1</formula>
    </cfRule>
  </conditionalFormatting>
  <conditionalFormatting sqref="N231:N236">
    <cfRule type="cellIs" dxfId="498" priority="241" stopIfTrue="1" operator="lessThan">
      <formula>1</formula>
    </cfRule>
  </conditionalFormatting>
  <conditionalFormatting sqref="N6:N8">
    <cfRule type="cellIs" dxfId="497" priority="239" stopIfTrue="1" operator="lessThan">
      <formula>1</formula>
    </cfRule>
  </conditionalFormatting>
  <conditionalFormatting sqref="P122">
    <cfRule type="cellIs" dxfId="496" priority="228" stopIfTrue="1" operator="lessThan">
      <formula>1</formula>
    </cfRule>
  </conditionalFormatting>
  <conditionalFormatting sqref="O123:O125 O3:O5 O9:O33 O35:O121">
    <cfRule type="cellIs" dxfId="495" priority="237" stopIfTrue="1" operator="lessThan">
      <formula>1</formula>
    </cfRule>
  </conditionalFormatting>
  <conditionalFormatting sqref="Q127:Q156">
    <cfRule type="cellIs" dxfId="494" priority="222" stopIfTrue="1" operator="lessThan">
      <formula>1</formula>
    </cfRule>
  </conditionalFormatting>
  <conditionalFormatting sqref="O242">
    <cfRule type="cellIs" dxfId="493" priority="232" stopIfTrue="1" operator="lessThan">
      <formula>1</formula>
    </cfRule>
  </conditionalFormatting>
  <conditionalFormatting sqref="O126">
    <cfRule type="cellIs" dxfId="492" priority="235" stopIfTrue="1" operator="lessThan">
      <formula>1</formula>
    </cfRule>
  </conditionalFormatting>
  <conditionalFormatting sqref="O162:O164">
    <cfRule type="cellIs" dxfId="491" priority="234" stopIfTrue="1" operator="lessThan">
      <formula>1</formula>
    </cfRule>
  </conditionalFormatting>
  <conditionalFormatting sqref="O231:O236">
    <cfRule type="cellIs" dxfId="490" priority="233" stopIfTrue="1" operator="lessThan">
      <formula>1</formula>
    </cfRule>
  </conditionalFormatting>
  <conditionalFormatting sqref="O6:O8">
    <cfRule type="cellIs" dxfId="489" priority="231" stopIfTrue="1" operator="lessThan">
      <formula>1</formula>
    </cfRule>
  </conditionalFormatting>
  <conditionalFormatting sqref="Q122">
    <cfRule type="cellIs" dxfId="488" priority="220" stopIfTrue="1" operator="lessThan">
      <formula>1</formula>
    </cfRule>
  </conditionalFormatting>
  <conditionalFormatting sqref="P123:P125 P3:P5 P9:P33 P35:P121">
    <cfRule type="cellIs" dxfId="487" priority="229" stopIfTrue="1" operator="lessThan">
      <formula>1</formula>
    </cfRule>
  </conditionalFormatting>
  <conditionalFormatting sqref="R127:R156">
    <cfRule type="cellIs" dxfId="486" priority="214" stopIfTrue="1" operator="lessThan">
      <formula>1</formula>
    </cfRule>
  </conditionalFormatting>
  <conditionalFormatting sqref="P242">
    <cfRule type="cellIs" dxfId="485" priority="224" stopIfTrue="1" operator="lessThan">
      <formula>1</formula>
    </cfRule>
  </conditionalFormatting>
  <conditionalFormatting sqref="P126">
    <cfRule type="cellIs" dxfId="484" priority="227" stopIfTrue="1" operator="lessThan">
      <formula>1</formula>
    </cfRule>
  </conditionalFormatting>
  <conditionalFormatting sqref="P162:P164">
    <cfRule type="cellIs" dxfId="483" priority="226" stopIfTrue="1" operator="lessThan">
      <formula>1</formula>
    </cfRule>
  </conditionalFormatting>
  <conditionalFormatting sqref="P231:P236">
    <cfRule type="cellIs" dxfId="482" priority="225" stopIfTrue="1" operator="lessThan">
      <formula>1</formula>
    </cfRule>
  </conditionalFormatting>
  <conditionalFormatting sqref="P6:P8">
    <cfRule type="cellIs" dxfId="481" priority="223" stopIfTrue="1" operator="lessThan">
      <formula>1</formula>
    </cfRule>
  </conditionalFormatting>
  <conditionalFormatting sqref="R122">
    <cfRule type="cellIs" dxfId="480" priority="212" stopIfTrue="1" operator="lessThan">
      <formula>1</formula>
    </cfRule>
  </conditionalFormatting>
  <conditionalFormatting sqref="Q123:Q125 Q3:Q5 Q9:Q33 Q35:Q91 Q109:Q121 Q93:Q107">
    <cfRule type="cellIs" dxfId="479" priority="221" stopIfTrue="1" operator="lessThan">
      <formula>1</formula>
    </cfRule>
  </conditionalFormatting>
  <conditionalFormatting sqref="S127:S156">
    <cfRule type="cellIs" dxfId="478" priority="206" stopIfTrue="1" operator="lessThan">
      <formula>1</formula>
    </cfRule>
  </conditionalFormatting>
  <conditionalFormatting sqref="Q242">
    <cfRule type="cellIs" dxfId="477" priority="216" stopIfTrue="1" operator="lessThan">
      <formula>1</formula>
    </cfRule>
  </conditionalFormatting>
  <conditionalFormatting sqref="Q126">
    <cfRule type="cellIs" dxfId="476" priority="219" stopIfTrue="1" operator="lessThan">
      <formula>1</formula>
    </cfRule>
  </conditionalFormatting>
  <conditionalFormatting sqref="Q162:Q164">
    <cfRule type="cellIs" dxfId="475" priority="218" stopIfTrue="1" operator="lessThan">
      <formula>1</formula>
    </cfRule>
  </conditionalFormatting>
  <conditionalFormatting sqref="Q231:Q236">
    <cfRule type="cellIs" dxfId="474" priority="217" stopIfTrue="1" operator="lessThan">
      <formula>1</formula>
    </cfRule>
  </conditionalFormatting>
  <conditionalFormatting sqref="Q6:Q8">
    <cfRule type="cellIs" dxfId="473" priority="215" stopIfTrue="1" operator="lessThan">
      <formula>1</formula>
    </cfRule>
  </conditionalFormatting>
  <conditionalFormatting sqref="S122">
    <cfRule type="cellIs" dxfId="472" priority="204" stopIfTrue="1" operator="lessThan">
      <formula>1</formula>
    </cfRule>
  </conditionalFormatting>
  <conditionalFormatting sqref="R123:R125 R3:R5 R9:R33 R35:R121">
    <cfRule type="cellIs" dxfId="471" priority="213" stopIfTrue="1" operator="lessThan">
      <formula>1</formula>
    </cfRule>
  </conditionalFormatting>
  <conditionalFormatting sqref="T127:T156">
    <cfRule type="cellIs" dxfId="470" priority="198" stopIfTrue="1" operator="lessThan">
      <formula>1</formula>
    </cfRule>
  </conditionalFormatting>
  <conditionalFormatting sqref="R242">
    <cfRule type="cellIs" dxfId="469" priority="208" stopIfTrue="1" operator="lessThan">
      <formula>1</formula>
    </cfRule>
  </conditionalFormatting>
  <conditionalFormatting sqref="R126">
    <cfRule type="cellIs" dxfId="468" priority="211" stopIfTrue="1" operator="lessThan">
      <formula>1</formula>
    </cfRule>
  </conditionalFormatting>
  <conditionalFormatting sqref="R162:R164">
    <cfRule type="cellIs" dxfId="467" priority="210" stopIfTrue="1" operator="lessThan">
      <formula>1</formula>
    </cfRule>
  </conditionalFormatting>
  <conditionalFormatting sqref="R231:R236">
    <cfRule type="cellIs" dxfId="466" priority="209" stopIfTrue="1" operator="lessThan">
      <formula>1</formula>
    </cfRule>
  </conditionalFormatting>
  <conditionalFormatting sqref="R6:R8">
    <cfRule type="cellIs" dxfId="465" priority="207" stopIfTrue="1" operator="lessThan">
      <formula>1</formula>
    </cfRule>
  </conditionalFormatting>
  <conditionalFormatting sqref="T122">
    <cfRule type="cellIs" dxfId="464" priority="196" stopIfTrue="1" operator="lessThan">
      <formula>1</formula>
    </cfRule>
  </conditionalFormatting>
  <conditionalFormatting sqref="S123:S125 S3:S5 S9:S33 S35:S121">
    <cfRule type="cellIs" dxfId="463" priority="205" stopIfTrue="1" operator="lessThan">
      <formula>1</formula>
    </cfRule>
  </conditionalFormatting>
  <conditionalFormatting sqref="U127:U156">
    <cfRule type="cellIs" dxfId="462" priority="190" stopIfTrue="1" operator="lessThan">
      <formula>1</formula>
    </cfRule>
  </conditionalFormatting>
  <conditionalFormatting sqref="S242">
    <cfRule type="cellIs" dxfId="461" priority="200" stopIfTrue="1" operator="lessThan">
      <formula>1</formula>
    </cfRule>
  </conditionalFormatting>
  <conditionalFormatting sqref="S126">
    <cfRule type="cellIs" dxfId="460" priority="203" stopIfTrue="1" operator="lessThan">
      <formula>1</formula>
    </cfRule>
  </conditionalFormatting>
  <conditionalFormatting sqref="S162:S164">
    <cfRule type="cellIs" dxfId="459" priority="202" stopIfTrue="1" operator="lessThan">
      <formula>1</formula>
    </cfRule>
  </conditionalFormatting>
  <conditionalFormatting sqref="S231:S236">
    <cfRule type="cellIs" dxfId="458" priority="201" stopIfTrue="1" operator="lessThan">
      <formula>1</formula>
    </cfRule>
  </conditionalFormatting>
  <conditionalFormatting sqref="S6:S8">
    <cfRule type="cellIs" dxfId="457" priority="199" stopIfTrue="1" operator="lessThan">
      <formula>1</formula>
    </cfRule>
  </conditionalFormatting>
  <conditionalFormatting sqref="U122">
    <cfRule type="cellIs" dxfId="456" priority="188" stopIfTrue="1" operator="lessThan">
      <formula>1</formula>
    </cfRule>
  </conditionalFormatting>
  <conditionalFormatting sqref="T123:T125 T3:T5 T9:T33 T35:T121">
    <cfRule type="cellIs" dxfId="455" priority="197" stopIfTrue="1" operator="lessThan">
      <formula>1</formula>
    </cfRule>
  </conditionalFormatting>
  <conditionalFormatting sqref="V127:V156">
    <cfRule type="cellIs" dxfId="454" priority="182" stopIfTrue="1" operator="lessThan">
      <formula>1</formula>
    </cfRule>
  </conditionalFormatting>
  <conditionalFormatting sqref="T242">
    <cfRule type="cellIs" dxfId="453" priority="192" stopIfTrue="1" operator="lessThan">
      <formula>1</formula>
    </cfRule>
  </conditionalFormatting>
  <conditionalFormatting sqref="T126">
    <cfRule type="cellIs" dxfId="452" priority="195" stopIfTrue="1" operator="lessThan">
      <formula>1</formula>
    </cfRule>
  </conditionalFormatting>
  <conditionalFormatting sqref="T162:T164">
    <cfRule type="cellIs" dxfId="451" priority="194" stopIfTrue="1" operator="lessThan">
      <formula>1</formula>
    </cfRule>
  </conditionalFormatting>
  <conditionalFormatting sqref="T231:T236">
    <cfRule type="cellIs" dxfId="450" priority="193" stopIfTrue="1" operator="lessThan">
      <formula>1</formula>
    </cfRule>
  </conditionalFormatting>
  <conditionalFormatting sqref="T6:T8">
    <cfRule type="cellIs" dxfId="449" priority="191" stopIfTrue="1" operator="lessThan">
      <formula>1</formula>
    </cfRule>
  </conditionalFormatting>
  <conditionalFormatting sqref="V122">
    <cfRule type="cellIs" dxfId="448" priority="180" stopIfTrue="1" operator="lessThan">
      <formula>1</formula>
    </cfRule>
  </conditionalFormatting>
  <conditionalFormatting sqref="U123:U125 U3:U5 U9:U33 U35:U121">
    <cfRule type="cellIs" dxfId="447" priority="189" stopIfTrue="1" operator="lessThan">
      <formula>1</formula>
    </cfRule>
  </conditionalFormatting>
  <conditionalFormatting sqref="W127:W156">
    <cfRule type="cellIs" dxfId="446" priority="174" stopIfTrue="1" operator="lessThan">
      <formula>1</formula>
    </cfRule>
  </conditionalFormatting>
  <conditionalFormatting sqref="U242">
    <cfRule type="cellIs" dxfId="445" priority="184" stopIfTrue="1" operator="lessThan">
      <formula>1</formula>
    </cfRule>
  </conditionalFormatting>
  <conditionalFormatting sqref="U126">
    <cfRule type="cellIs" dxfId="444" priority="187" stopIfTrue="1" operator="lessThan">
      <formula>1</formula>
    </cfRule>
  </conditionalFormatting>
  <conditionalFormatting sqref="U162:U164">
    <cfRule type="cellIs" dxfId="443" priority="186" stopIfTrue="1" operator="lessThan">
      <formula>1</formula>
    </cfRule>
  </conditionalFormatting>
  <conditionalFormatting sqref="U231:U236">
    <cfRule type="cellIs" dxfId="442" priority="185" stopIfTrue="1" operator="lessThan">
      <formula>1</formula>
    </cfRule>
  </conditionalFormatting>
  <conditionalFormatting sqref="U6:U8">
    <cfRule type="cellIs" dxfId="441" priority="183" stopIfTrue="1" operator="lessThan">
      <formula>1</formula>
    </cfRule>
  </conditionalFormatting>
  <conditionalFormatting sqref="W122">
    <cfRule type="cellIs" dxfId="440" priority="172" stopIfTrue="1" operator="lessThan">
      <formula>1</formula>
    </cfRule>
  </conditionalFormatting>
  <conditionalFormatting sqref="V123:V125 V3:V5 V9:V33 V35:V121">
    <cfRule type="cellIs" dxfId="439" priority="181" stopIfTrue="1" operator="lessThan">
      <formula>1</formula>
    </cfRule>
  </conditionalFormatting>
  <conditionalFormatting sqref="X127:X156">
    <cfRule type="cellIs" dxfId="438" priority="166" stopIfTrue="1" operator="lessThan">
      <formula>1</formula>
    </cfRule>
  </conditionalFormatting>
  <conditionalFormatting sqref="V242">
    <cfRule type="cellIs" dxfId="437" priority="176" stopIfTrue="1" operator="lessThan">
      <formula>1</formula>
    </cfRule>
  </conditionalFormatting>
  <conditionalFormatting sqref="V126">
    <cfRule type="cellIs" dxfId="436" priority="179" stopIfTrue="1" operator="lessThan">
      <formula>1</formula>
    </cfRule>
  </conditionalFormatting>
  <conditionalFormatting sqref="V162:V164">
    <cfRule type="cellIs" dxfId="435" priority="178" stopIfTrue="1" operator="lessThan">
      <formula>1</formula>
    </cfRule>
  </conditionalFormatting>
  <conditionalFormatting sqref="V231:V236">
    <cfRule type="cellIs" dxfId="434" priority="177" stopIfTrue="1" operator="lessThan">
      <formula>1</formula>
    </cfRule>
  </conditionalFormatting>
  <conditionalFormatting sqref="V6:V8">
    <cfRule type="cellIs" dxfId="433" priority="175" stopIfTrue="1" operator="lessThan">
      <formula>1</formula>
    </cfRule>
  </conditionalFormatting>
  <conditionalFormatting sqref="X122">
    <cfRule type="cellIs" dxfId="432" priority="164" stopIfTrue="1" operator="lessThan">
      <formula>1</formula>
    </cfRule>
  </conditionalFormatting>
  <conditionalFormatting sqref="W123:W125 W3:W5 W9:W33 W35:W121">
    <cfRule type="cellIs" dxfId="431" priority="173" stopIfTrue="1" operator="lessThan">
      <formula>1</formula>
    </cfRule>
  </conditionalFormatting>
  <conditionalFormatting sqref="Y127:Y156">
    <cfRule type="cellIs" dxfId="430" priority="158" stopIfTrue="1" operator="lessThan">
      <formula>1</formula>
    </cfRule>
  </conditionalFormatting>
  <conditionalFormatting sqref="W242">
    <cfRule type="cellIs" dxfId="429" priority="168" stopIfTrue="1" operator="lessThan">
      <formula>1</formula>
    </cfRule>
  </conditionalFormatting>
  <conditionalFormatting sqref="W126">
    <cfRule type="cellIs" dxfId="428" priority="171" stopIfTrue="1" operator="lessThan">
      <formula>1</formula>
    </cfRule>
  </conditionalFormatting>
  <conditionalFormatting sqref="W162:W164">
    <cfRule type="cellIs" dxfId="427" priority="170" stopIfTrue="1" operator="lessThan">
      <formula>1</formula>
    </cfRule>
  </conditionalFormatting>
  <conditionalFormatting sqref="W231:W236">
    <cfRule type="cellIs" dxfId="426" priority="169" stopIfTrue="1" operator="lessThan">
      <formula>1</formula>
    </cfRule>
  </conditionalFormatting>
  <conditionalFormatting sqref="W6:W8">
    <cfRule type="cellIs" dxfId="425" priority="167" stopIfTrue="1" operator="lessThan">
      <formula>1</formula>
    </cfRule>
  </conditionalFormatting>
  <conditionalFormatting sqref="Y122">
    <cfRule type="cellIs" dxfId="424" priority="156" stopIfTrue="1" operator="lessThan">
      <formula>1</formula>
    </cfRule>
  </conditionalFormatting>
  <conditionalFormatting sqref="X123:X125 X3:X5 X9:X33 X35:X121">
    <cfRule type="cellIs" dxfId="423" priority="165" stopIfTrue="1" operator="lessThan">
      <formula>1</formula>
    </cfRule>
  </conditionalFormatting>
  <conditionalFormatting sqref="Z127:Z156">
    <cfRule type="cellIs" dxfId="422" priority="150" stopIfTrue="1" operator="lessThan">
      <formula>1</formula>
    </cfRule>
  </conditionalFormatting>
  <conditionalFormatting sqref="X242">
    <cfRule type="cellIs" dxfId="421" priority="160" stopIfTrue="1" operator="lessThan">
      <formula>1</formula>
    </cfRule>
  </conditionalFormatting>
  <conditionalFormatting sqref="X126">
    <cfRule type="cellIs" dxfId="420" priority="163" stopIfTrue="1" operator="lessThan">
      <formula>1</formula>
    </cfRule>
  </conditionalFormatting>
  <conditionalFormatting sqref="X162:X164">
    <cfRule type="cellIs" dxfId="419" priority="162" stopIfTrue="1" operator="lessThan">
      <formula>1</formula>
    </cfRule>
  </conditionalFormatting>
  <conditionalFormatting sqref="X231:X236">
    <cfRule type="cellIs" dxfId="418" priority="161" stopIfTrue="1" operator="lessThan">
      <formula>1</formula>
    </cfRule>
  </conditionalFormatting>
  <conditionalFormatting sqref="X6:X8">
    <cfRule type="cellIs" dxfId="417" priority="159" stopIfTrue="1" operator="lessThan">
      <formula>1</formula>
    </cfRule>
  </conditionalFormatting>
  <conditionalFormatting sqref="Z122">
    <cfRule type="cellIs" dxfId="416" priority="148" stopIfTrue="1" operator="lessThan">
      <formula>1</formula>
    </cfRule>
  </conditionalFormatting>
  <conditionalFormatting sqref="Y123:Y125 Y3:Y5 Y9:Y33 Y35:Y121">
    <cfRule type="cellIs" dxfId="415" priority="157" stopIfTrue="1" operator="lessThan">
      <formula>1</formula>
    </cfRule>
  </conditionalFormatting>
  <conditionalFormatting sqref="AA127:AA156">
    <cfRule type="cellIs" dxfId="414" priority="142" stopIfTrue="1" operator="lessThan">
      <formula>1</formula>
    </cfRule>
  </conditionalFormatting>
  <conditionalFormatting sqref="Y242">
    <cfRule type="cellIs" dxfId="413" priority="152" stopIfTrue="1" operator="lessThan">
      <formula>1</formula>
    </cfRule>
  </conditionalFormatting>
  <conditionalFormatting sqref="Y126">
    <cfRule type="cellIs" dxfId="412" priority="155" stopIfTrue="1" operator="lessThan">
      <formula>1</formula>
    </cfRule>
  </conditionalFormatting>
  <conditionalFormatting sqref="Y162:Y164">
    <cfRule type="cellIs" dxfId="411" priority="154" stopIfTrue="1" operator="lessThan">
      <formula>1</formula>
    </cfRule>
  </conditionalFormatting>
  <conditionalFormatting sqref="Y231:Y236">
    <cfRule type="cellIs" dxfId="410" priority="153" stopIfTrue="1" operator="lessThan">
      <formula>1</formula>
    </cfRule>
  </conditionalFormatting>
  <conditionalFormatting sqref="Y6:Y8">
    <cfRule type="cellIs" dxfId="409" priority="151" stopIfTrue="1" operator="lessThan">
      <formula>1</formula>
    </cfRule>
  </conditionalFormatting>
  <conditionalFormatting sqref="AA122">
    <cfRule type="cellIs" dxfId="408" priority="140" stopIfTrue="1" operator="lessThan">
      <formula>1</formula>
    </cfRule>
  </conditionalFormatting>
  <conditionalFormatting sqref="Z123:Z125 Z3:Z5 Z9:Z33 Z35:Z121">
    <cfRule type="cellIs" dxfId="407" priority="149" stopIfTrue="1" operator="lessThan">
      <formula>1</formula>
    </cfRule>
  </conditionalFormatting>
  <conditionalFormatting sqref="AC127:AC156">
    <cfRule type="cellIs" dxfId="406" priority="134" stopIfTrue="1" operator="lessThan">
      <formula>1</formula>
    </cfRule>
  </conditionalFormatting>
  <conditionalFormatting sqref="Z242">
    <cfRule type="cellIs" dxfId="405" priority="144" stopIfTrue="1" operator="lessThan">
      <formula>1</formula>
    </cfRule>
  </conditionalFormatting>
  <conditionalFormatting sqref="Z126">
    <cfRule type="cellIs" dxfId="404" priority="147" stopIfTrue="1" operator="lessThan">
      <formula>1</formula>
    </cfRule>
  </conditionalFormatting>
  <conditionalFormatting sqref="Z162:Z164">
    <cfRule type="cellIs" dxfId="403" priority="146" stopIfTrue="1" operator="lessThan">
      <formula>1</formula>
    </cfRule>
  </conditionalFormatting>
  <conditionalFormatting sqref="Z231:Z236">
    <cfRule type="cellIs" dxfId="402" priority="145" stopIfTrue="1" operator="lessThan">
      <formula>1</formula>
    </cfRule>
  </conditionalFormatting>
  <conditionalFormatting sqref="Z6:Z8">
    <cfRule type="cellIs" dxfId="401" priority="143" stopIfTrue="1" operator="lessThan">
      <formula>1</formula>
    </cfRule>
  </conditionalFormatting>
  <conditionalFormatting sqref="AC122">
    <cfRule type="cellIs" dxfId="400" priority="132" stopIfTrue="1" operator="lessThan">
      <formula>1</formula>
    </cfRule>
  </conditionalFormatting>
  <conditionalFormatting sqref="AA123:AA125 AA3:AA5 AA9:AA33 AA35:AA121">
    <cfRule type="cellIs" dxfId="399" priority="141" stopIfTrue="1" operator="lessThan">
      <formula>1</formula>
    </cfRule>
  </conditionalFormatting>
  <conditionalFormatting sqref="AD127:AD156">
    <cfRule type="cellIs" dxfId="398" priority="126" stopIfTrue="1" operator="lessThan">
      <formula>1</formula>
    </cfRule>
  </conditionalFormatting>
  <conditionalFormatting sqref="AA242">
    <cfRule type="cellIs" dxfId="397" priority="136" stopIfTrue="1" operator="lessThan">
      <formula>1</formula>
    </cfRule>
  </conditionalFormatting>
  <conditionalFormatting sqref="AA126">
    <cfRule type="cellIs" dxfId="396" priority="139" stopIfTrue="1" operator="lessThan">
      <formula>1</formula>
    </cfRule>
  </conditionalFormatting>
  <conditionalFormatting sqref="AA162:AA164">
    <cfRule type="cellIs" dxfId="395" priority="138" stopIfTrue="1" operator="lessThan">
      <formula>1</formula>
    </cfRule>
  </conditionalFormatting>
  <conditionalFormatting sqref="AA231:AA236">
    <cfRule type="cellIs" dxfId="394" priority="137" stopIfTrue="1" operator="lessThan">
      <formula>1</formula>
    </cfRule>
  </conditionalFormatting>
  <conditionalFormatting sqref="AA6:AA8">
    <cfRule type="cellIs" dxfId="393" priority="135" stopIfTrue="1" operator="lessThan">
      <formula>1</formula>
    </cfRule>
  </conditionalFormatting>
  <conditionalFormatting sqref="AD122">
    <cfRule type="cellIs" dxfId="392" priority="124" stopIfTrue="1" operator="lessThan">
      <formula>1</formula>
    </cfRule>
  </conditionalFormatting>
  <conditionalFormatting sqref="AC123:AC125 AC3:AC5 AC9:AC33 AC35:AC121">
    <cfRule type="cellIs" dxfId="391" priority="133" stopIfTrue="1" operator="lessThan">
      <formula>1</formula>
    </cfRule>
  </conditionalFormatting>
  <conditionalFormatting sqref="AE127:AE156">
    <cfRule type="cellIs" dxfId="390" priority="118" stopIfTrue="1" operator="lessThan">
      <formula>1</formula>
    </cfRule>
  </conditionalFormatting>
  <conditionalFormatting sqref="AC242">
    <cfRule type="cellIs" dxfId="389" priority="128" stopIfTrue="1" operator="lessThan">
      <formula>1</formula>
    </cfRule>
  </conditionalFormatting>
  <conditionalFormatting sqref="AC126">
    <cfRule type="cellIs" dxfId="388" priority="131" stopIfTrue="1" operator="lessThan">
      <formula>1</formula>
    </cfRule>
  </conditionalFormatting>
  <conditionalFormatting sqref="AC162:AC164">
    <cfRule type="cellIs" dxfId="387" priority="130" stopIfTrue="1" operator="lessThan">
      <formula>1</formula>
    </cfRule>
  </conditionalFormatting>
  <conditionalFormatting sqref="AC231:AC236">
    <cfRule type="cellIs" dxfId="386" priority="129" stopIfTrue="1" operator="lessThan">
      <formula>1</formula>
    </cfRule>
  </conditionalFormatting>
  <conditionalFormatting sqref="AC6:AC8">
    <cfRule type="cellIs" dxfId="385" priority="127" stopIfTrue="1" operator="lessThan">
      <formula>1</formula>
    </cfRule>
  </conditionalFormatting>
  <conditionalFormatting sqref="AE122">
    <cfRule type="cellIs" dxfId="384" priority="116" stopIfTrue="1" operator="lessThan">
      <formula>1</formula>
    </cfRule>
  </conditionalFormatting>
  <conditionalFormatting sqref="AD123:AD125 AD3:AD5 AD9:AD33 AD35:AD121">
    <cfRule type="cellIs" dxfId="383" priority="125" stopIfTrue="1" operator="lessThan">
      <formula>1</formula>
    </cfRule>
  </conditionalFormatting>
  <conditionalFormatting sqref="AF127:AF156">
    <cfRule type="cellIs" dxfId="382" priority="110" stopIfTrue="1" operator="lessThan">
      <formula>1</formula>
    </cfRule>
  </conditionalFormatting>
  <conditionalFormatting sqref="AD242">
    <cfRule type="cellIs" dxfId="381" priority="120" stopIfTrue="1" operator="lessThan">
      <formula>1</formula>
    </cfRule>
  </conditionalFormatting>
  <conditionalFormatting sqref="AD126">
    <cfRule type="cellIs" dxfId="380" priority="123" stopIfTrue="1" operator="lessThan">
      <formula>1</formula>
    </cfRule>
  </conditionalFormatting>
  <conditionalFormatting sqref="AD162:AD164">
    <cfRule type="cellIs" dxfId="379" priority="122" stopIfTrue="1" operator="lessThan">
      <formula>1</formula>
    </cfRule>
  </conditionalFormatting>
  <conditionalFormatting sqref="AD231:AD236">
    <cfRule type="cellIs" dxfId="378" priority="121" stopIfTrue="1" operator="lessThan">
      <formula>1</formula>
    </cfRule>
  </conditionalFormatting>
  <conditionalFormatting sqref="AD6:AD8">
    <cfRule type="cellIs" dxfId="377" priority="119" stopIfTrue="1" operator="lessThan">
      <formula>1</formula>
    </cfRule>
  </conditionalFormatting>
  <conditionalFormatting sqref="AF122">
    <cfRule type="cellIs" dxfId="376" priority="108" stopIfTrue="1" operator="lessThan">
      <formula>1</formula>
    </cfRule>
  </conditionalFormatting>
  <conditionalFormatting sqref="AE123:AE125 AE3:AE5 AE9:AE33 AE35:AE121">
    <cfRule type="cellIs" dxfId="375" priority="117" stopIfTrue="1" operator="lessThan">
      <formula>1</formula>
    </cfRule>
  </conditionalFormatting>
  <conditionalFormatting sqref="AG127:AG156">
    <cfRule type="cellIs" dxfId="374" priority="102" stopIfTrue="1" operator="lessThan">
      <formula>1</formula>
    </cfRule>
  </conditionalFormatting>
  <conditionalFormatting sqref="AE242">
    <cfRule type="cellIs" dxfId="373" priority="112" stopIfTrue="1" operator="lessThan">
      <formula>1</formula>
    </cfRule>
  </conditionalFormatting>
  <conditionalFormatting sqref="AE126">
    <cfRule type="cellIs" dxfId="372" priority="115" stopIfTrue="1" operator="lessThan">
      <formula>1</formula>
    </cfRule>
  </conditionalFormatting>
  <conditionalFormatting sqref="AE162:AE164">
    <cfRule type="cellIs" dxfId="371" priority="114" stopIfTrue="1" operator="lessThan">
      <formula>1</formula>
    </cfRule>
  </conditionalFormatting>
  <conditionalFormatting sqref="AE231:AE236">
    <cfRule type="cellIs" dxfId="370" priority="113" stopIfTrue="1" operator="lessThan">
      <formula>1</formula>
    </cfRule>
  </conditionalFormatting>
  <conditionalFormatting sqref="AE6:AE8">
    <cfRule type="cellIs" dxfId="369" priority="111" stopIfTrue="1" operator="lessThan">
      <formula>1</formula>
    </cfRule>
  </conditionalFormatting>
  <conditionalFormatting sqref="AG122">
    <cfRule type="cellIs" dxfId="368" priority="100" stopIfTrue="1" operator="lessThan">
      <formula>1</formula>
    </cfRule>
  </conditionalFormatting>
  <conditionalFormatting sqref="AF123:AF125 AF3:AF5 AF9:AF33 AF35:AF121">
    <cfRule type="cellIs" dxfId="367" priority="109" stopIfTrue="1" operator="lessThan">
      <formula>1</formula>
    </cfRule>
  </conditionalFormatting>
  <conditionalFormatting sqref="AH127:AH156">
    <cfRule type="cellIs" dxfId="366" priority="94" stopIfTrue="1" operator="lessThan">
      <formula>1</formula>
    </cfRule>
  </conditionalFormatting>
  <conditionalFormatting sqref="AF242">
    <cfRule type="cellIs" dxfId="365" priority="104" stopIfTrue="1" operator="lessThan">
      <formula>1</formula>
    </cfRule>
  </conditionalFormatting>
  <conditionalFormatting sqref="AF126">
    <cfRule type="cellIs" dxfId="364" priority="107" stopIfTrue="1" operator="lessThan">
      <formula>1</formula>
    </cfRule>
  </conditionalFormatting>
  <conditionalFormatting sqref="AF162:AF164">
    <cfRule type="cellIs" dxfId="363" priority="106" stopIfTrue="1" operator="lessThan">
      <formula>1</formula>
    </cfRule>
  </conditionalFormatting>
  <conditionalFormatting sqref="AF231:AF236">
    <cfRule type="cellIs" dxfId="362" priority="105" stopIfTrue="1" operator="lessThan">
      <formula>1</formula>
    </cfRule>
  </conditionalFormatting>
  <conditionalFormatting sqref="AF6:AF8">
    <cfRule type="cellIs" dxfId="361" priority="103" stopIfTrue="1" operator="lessThan">
      <formula>1</formula>
    </cfRule>
  </conditionalFormatting>
  <conditionalFormatting sqref="AH122">
    <cfRule type="cellIs" dxfId="360" priority="92" stopIfTrue="1" operator="lessThan">
      <formula>1</formula>
    </cfRule>
  </conditionalFormatting>
  <conditionalFormatting sqref="AG123:AG125 AG3:AG5 AG9:AG33 AG35:AG117 AG119:AG121">
    <cfRule type="cellIs" dxfId="359" priority="101" stopIfTrue="1" operator="lessThan">
      <formula>1</formula>
    </cfRule>
  </conditionalFormatting>
  <conditionalFormatting sqref="AI127:AI156">
    <cfRule type="cellIs" dxfId="358" priority="86" stopIfTrue="1" operator="lessThan">
      <formula>1</formula>
    </cfRule>
  </conditionalFormatting>
  <conditionalFormatting sqref="AG242">
    <cfRule type="cellIs" dxfId="357" priority="96" stopIfTrue="1" operator="lessThan">
      <formula>1</formula>
    </cfRule>
  </conditionalFormatting>
  <conditionalFormatting sqref="AG126">
    <cfRule type="cellIs" dxfId="356" priority="99" stopIfTrue="1" operator="lessThan">
      <formula>1</formula>
    </cfRule>
  </conditionalFormatting>
  <conditionalFormatting sqref="AG162:AG164">
    <cfRule type="cellIs" dxfId="355" priority="98" stopIfTrue="1" operator="lessThan">
      <formula>1</formula>
    </cfRule>
  </conditionalFormatting>
  <conditionalFormatting sqref="AG231:AG236">
    <cfRule type="cellIs" dxfId="354" priority="97" stopIfTrue="1" operator="lessThan">
      <formula>1</formula>
    </cfRule>
  </conditionalFormatting>
  <conditionalFormatting sqref="AG6:AG8">
    <cfRule type="cellIs" dxfId="353" priority="95" stopIfTrue="1" operator="lessThan">
      <formula>1</formula>
    </cfRule>
  </conditionalFormatting>
  <conditionalFormatting sqref="AI122">
    <cfRule type="cellIs" dxfId="352" priority="84" stopIfTrue="1" operator="lessThan">
      <formula>1</formula>
    </cfRule>
  </conditionalFormatting>
  <conditionalFormatting sqref="AH123:AH125 AH3:AH5 AH9:AH33 AH35:AH121">
    <cfRule type="cellIs" dxfId="351" priority="93" stopIfTrue="1" operator="lessThan">
      <formula>1</formula>
    </cfRule>
  </conditionalFormatting>
  <conditionalFormatting sqref="AJ127:AJ156">
    <cfRule type="cellIs" dxfId="350" priority="78" stopIfTrue="1" operator="lessThan">
      <formula>1</formula>
    </cfRule>
  </conditionalFormatting>
  <conditionalFormatting sqref="AH242">
    <cfRule type="cellIs" dxfId="349" priority="88" stopIfTrue="1" operator="lessThan">
      <formula>1</formula>
    </cfRule>
  </conditionalFormatting>
  <conditionalFormatting sqref="AH126">
    <cfRule type="cellIs" dxfId="348" priority="91" stopIfTrue="1" operator="lessThan">
      <formula>1</formula>
    </cfRule>
  </conditionalFormatting>
  <conditionalFormatting sqref="AH162:AH164">
    <cfRule type="cellIs" dxfId="347" priority="90" stopIfTrue="1" operator="lessThan">
      <formula>1</formula>
    </cfRule>
  </conditionalFormatting>
  <conditionalFormatting sqref="AH231:AH236">
    <cfRule type="cellIs" dxfId="346" priority="89" stopIfTrue="1" operator="lessThan">
      <formula>1</formula>
    </cfRule>
  </conditionalFormatting>
  <conditionalFormatting sqref="AH6:AH8">
    <cfRule type="cellIs" dxfId="345" priority="87" stopIfTrue="1" operator="lessThan">
      <formula>1</formula>
    </cfRule>
  </conditionalFormatting>
  <conditionalFormatting sqref="AJ122">
    <cfRule type="cellIs" dxfId="344" priority="76" stopIfTrue="1" operator="lessThan">
      <formula>1</formula>
    </cfRule>
  </conditionalFormatting>
  <conditionalFormatting sqref="AI123:AI125 AI3:AI5 AI9:AI33 AI35:AI96 AI109:AI121 AI98:AI107">
    <cfRule type="cellIs" dxfId="343" priority="85" stopIfTrue="1" operator="lessThan">
      <formula>1</formula>
    </cfRule>
  </conditionalFormatting>
  <conditionalFormatting sqref="AK127:AK156">
    <cfRule type="cellIs" dxfId="342" priority="70" stopIfTrue="1" operator="lessThan">
      <formula>1</formula>
    </cfRule>
  </conditionalFormatting>
  <conditionalFormatting sqref="AI242">
    <cfRule type="cellIs" dxfId="341" priority="80" stopIfTrue="1" operator="lessThan">
      <formula>1</formula>
    </cfRule>
  </conditionalFormatting>
  <conditionalFormatting sqref="AI126">
    <cfRule type="cellIs" dxfId="340" priority="83" stopIfTrue="1" operator="lessThan">
      <formula>1</formula>
    </cfRule>
  </conditionalFormatting>
  <conditionalFormatting sqref="AI162:AI164">
    <cfRule type="cellIs" dxfId="339" priority="82" stopIfTrue="1" operator="lessThan">
      <formula>1</formula>
    </cfRule>
  </conditionalFormatting>
  <conditionalFormatting sqref="AI231:AI236">
    <cfRule type="cellIs" dxfId="338" priority="81" stopIfTrue="1" operator="lessThan">
      <formula>1</formula>
    </cfRule>
  </conditionalFormatting>
  <conditionalFormatting sqref="AI6:AI8">
    <cfRule type="cellIs" dxfId="337" priority="79" stopIfTrue="1" operator="lessThan">
      <formula>1</formula>
    </cfRule>
  </conditionalFormatting>
  <conditionalFormatting sqref="AK122">
    <cfRule type="cellIs" dxfId="336" priority="68" stopIfTrue="1" operator="lessThan">
      <formula>1</formula>
    </cfRule>
  </conditionalFormatting>
  <conditionalFormatting sqref="AJ123:AJ125 AJ3:AJ5 AJ9:AJ33 AJ35:AJ121">
    <cfRule type="cellIs" dxfId="335" priority="77" stopIfTrue="1" operator="lessThan">
      <formula>1</formula>
    </cfRule>
  </conditionalFormatting>
  <conditionalFormatting sqref="AM3:AM33 AM123:AM125 AM127:AM155 AM115:AM117 AM109:AM113 AM119:AM121">
    <cfRule type="cellIs" dxfId="334" priority="62" stopIfTrue="1" operator="lessThan">
      <formula>1</formula>
    </cfRule>
  </conditionalFormatting>
  <conditionalFormatting sqref="AJ242">
    <cfRule type="cellIs" dxfId="333" priority="72" stopIfTrue="1" operator="lessThan">
      <formula>1</formula>
    </cfRule>
  </conditionalFormatting>
  <conditionalFormatting sqref="AJ126">
    <cfRule type="cellIs" dxfId="332" priority="75" stopIfTrue="1" operator="lessThan">
      <formula>1</formula>
    </cfRule>
  </conditionalFormatting>
  <conditionalFormatting sqref="AJ162:AJ164">
    <cfRule type="cellIs" dxfId="331" priority="74" stopIfTrue="1" operator="lessThan">
      <formula>1</formula>
    </cfRule>
  </conditionalFormatting>
  <conditionalFormatting sqref="AJ231:AJ236">
    <cfRule type="cellIs" dxfId="330" priority="73" stopIfTrue="1" operator="lessThan">
      <formula>1</formula>
    </cfRule>
  </conditionalFormatting>
  <conditionalFormatting sqref="AJ6:AJ8">
    <cfRule type="cellIs" dxfId="329" priority="71" stopIfTrue="1" operator="lessThan">
      <formula>1</formula>
    </cfRule>
  </conditionalFormatting>
  <conditionalFormatting sqref="AM126">
    <cfRule type="cellIs" dxfId="328" priority="60" stopIfTrue="1" operator="lessThan">
      <formula>1</formula>
    </cfRule>
  </conditionalFormatting>
  <conditionalFormatting sqref="AK123:AK125 AK3:AK5 AK9:AK33 AK35:AK121">
    <cfRule type="cellIs" dxfId="327" priority="69" stopIfTrue="1" operator="lessThan">
      <formula>1</formula>
    </cfRule>
  </conditionalFormatting>
  <conditionalFormatting sqref="J103:J106 J98:J101 J93:J96">
    <cfRule type="cellIs" dxfId="326" priority="53" stopIfTrue="1" operator="lessThan">
      <formula>1</formula>
    </cfRule>
  </conditionalFormatting>
  <conditionalFormatting sqref="AK242">
    <cfRule type="cellIs" dxfId="325" priority="64" stopIfTrue="1" operator="lessThan">
      <formula>1</formula>
    </cfRule>
  </conditionalFormatting>
  <conditionalFormatting sqref="AK126">
    <cfRule type="cellIs" dxfId="324" priority="67" stopIfTrue="1" operator="lessThan">
      <formula>1</formula>
    </cfRule>
  </conditionalFormatting>
  <conditionalFormatting sqref="AK162:AK164">
    <cfRule type="cellIs" dxfId="323" priority="66" stopIfTrue="1" operator="lessThan">
      <formula>1</formula>
    </cfRule>
  </conditionalFormatting>
  <conditionalFormatting sqref="AK231:AK236">
    <cfRule type="cellIs" dxfId="322" priority="65" stopIfTrue="1" operator="lessThan">
      <formula>1</formula>
    </cfRule>
  </conditionalFormatting>
  <conditionalFormatting sqref="AK6:AK8">
    <cfRule type="cellIs" dxfId="321" priority="63" stopIfTrue="1" operator="lessThan">
      <formula>1</formula>
    </cfRule>
  </conditionalFormatting>
  <conditionalFormatting sqref="J122">
    <cfRule type="cellIs" dxfId="320" priority="51" stopIfTrue="1" operator="lessThan">
      <formula>1</formula>
    </cfRule>
  </conditionalFormatting>
  <conditionalFormatting sqref="AM122">
    <cfRule type="cellIs" dxfId="319" priority="61" stopIfTrue="1" operator="lessThan">
      <formula>1</formula>
    </cfRule>
  </conditionalFormatting>
  <conditionalFormatting sqref="AM107">
    <cfRule type="cellIs" dxfId="318" priority="59" stopIfTrue="1" operator="lessThan">
      <formula>1</formula>
    </cfRule>
  </conditionalFormatting>
  <conditionalFormatting sqref="AM108">
    <cfRule type="cellIs" dxfId="317" priority="58" stopIfTrue="1" operator="lessThan">
      <formula>1</formula>
    </cfRule>
  </conditionalFormatting>
  <conditionalFormatting sqref="AM102">
    <cfRule type="cellIs" dxfId="316" priority="57" stopIfTrue="1" operator="lessThan">
      <formula>1</formula>
    </cfRule>
  </conditionalFormatting>
  <conditionalFormatting sqref="AM97">
    <cfRule type="cellIs" dxfId="315" priority="56" stopIfTrue="1" operator="lessThan">
      <formula>1</formula>
    </cfRule>
  </conditionalFormatting>
  <conditionalFormatting sqref="AM118">
    <cfRule type="cellIs" dxfId="314" priority="55" stopIfTrue="1" operator="lessThan">
      <formula>1</formula>
    </cfRule>
  </conditionalFormatting>
  <conditionalFormatting sqref="AM114">
    <cfRule type="cellIs" dxfId="313" priority="54" stopIfTrue="1" operator="lessThan">
      <formula>1</formula>
    </cfRule>
  </conditionalFormatting>
  <conditionalFormatting sqref="AB127:AB156">
    <cfRule type="cellIs" dxfId="312" priority="42" stopIfTrue="1" operator="lessThan">
      <formula>1</formula>
    </cfRule>
  </conditionalFormatting>
  <conditionalFormatting sqref="J123:J125 J127:J155 J115:J117 J109:J113 J119:J121 J3:J33">
    <cfRule type="cellIs" dxfId="311" priority="52" stopIfTrue="1" operator="lessThan">
      <formula>1</formula>
    </cfRule>
  </conditionalFormatting>
  <conditionalFormatting sqref="J126">
    <cfRule type="cellIs" dxfId="310" priority="50" stopIfTrue="1" operator="lessThan">
      <formula>1</formula>
    </cfRule>
  </conditionalFormatting>
  <conditionalFormatting sqref="J107">
    <cfRule type="cellIs" dxfId="309" priority="49" stopIfTrue="1" operator="lessThan">
      <formula>1</formula>
    </cfRule>
  </conditionalFormatting>
  <conditionalFormatting sqref="J108">
    <cfRule type="cellIs" dxfId="308" priority="48" stopIfTrue="1" operator="lessThan">
      <formula>1</formula>
    </cfRule>
  </conditionalFormatting>
  <conditionalFormatting sqref="J102">
    <cfRule type="cellIs" dxfId="307" priority="47" stopIfTrue="1" operator="lessThan">
      <formula>1</formula>
    </cfRule>
  </conditionalFormatting>
  <conditionalFormatting sqref="J97">
    <cfRule type="cellIs" dxfId="306" priority="46" stopIfTrue="1" operator="lessThan">
      <formula>1</formula>
    </cfRule>
  </conditionalFormatting>
  <conditionalFormatting sqref="J118">
    <cfRule type="cellIs" dxfId="305" priority="45" stopIfTrue="1" operator="lessThan">
      <formula>1</formula>
    </cfRule>
  </conditionalFormatting>
  <conditionalFormatting sqref="J114">
    <cfRule type="cellIs" dxfId="304" priority="44" stopIfTrue="1" operator="lessThan">
      <formula>1</formula>
    </cfRule>
  </conditionalFormatting>
  <conditionalFormatting sqref="AG118">
    <cfRule type="cellIs" dxfId="303" priority="43" stopIfTrue="1" operator="lessThan">
      <formula>1</formula>
    </cfRule>
  </conditionalFormatting>
  <conditionalFormatting sqref="AB123:AB125 AB35:AB64 AB3:AB5 AB9:AB33 AB66 AB115 AB68 AB70:AB84 AB119:AB121 AB117 AB86:AB113">
    <cfRule type="cellIs" dxfId="302" priority="41" stopIfTrue="1" operator="lessThan">
      <formula>1</formula>
    </cfRule>
  </conditionalFormatting>
  <conditionalFormatting sqref="L127:L156">
    <cfRule type="cellIs" dxfId="301" priority="26" stopIfTrue="1" operator="lessThan">
      <formula>1</formula>
    </cfRule>
  </conditionalFormatting>
  <conditionalFormatting sqref="AB242">
    <cfRule type="cellIs" dxfId="300" priority="36" stopIfTrue="1" operator="lessThan">
      <formula>1</formula>
    </cfRule>
  </conditionalFormatting>
  <conditionalFormatting sqref="AB122">
    <cfRule type="cellIs" dxfId="299" priority="40" stopIfTrue="1" operator="lessThan">
      <formula>1</formula>
    </cfRule>
  </conditionalFormatting>
  <conditionalFormatting sqref="AB126">
    <cfRule type="cellIs" dxfId="298" priority="39" stopIfTrue="1" operator="lessThan">
      <formula>1</formula>
    </cfRule>
  </conditionalFormatting>
  <conditionalFormatting sqref="AB162:AB164">
    <cfRule type="cellIs" dxfId="297" priority="38" stopIfTrue="1" operator="lessThan">
      <formula>1</formula>
    </cfRule>
  </conditionalFormatting>
  <conditionalFormatting sqref="AB231:AB236">
    <cfRule type="cellIs" dxfId="296" priority="37" stopIfTrue="1" operator="lessThan">
      <formula>1</formula>
    </cfRule>
  </conditionalFormatting>
  <conditionalFormatting sqref="AB6:AB8">
    <cfRule type="cellIs" dxfId="295" priority="35" stopIfTrue="1" operator="lessThan">
      <formula>1</formula>
    </cfRule>
  </conditionalFormatting>
  <conditionalFormatting sqref="AL127:AL156">
    <cfRule type="cellIs" dxfId="294" priority="34" stopIfTrue="1" operator="lessThan">
      <formula>1</formula>
    </cfRule>
  </conditionalFormatting>
  <conditionalFormatting sqref="AL123:AL125 AL3:AL5 AL9:AL33 AL35:AL121">
    <cfRule type="cellIs" dxfId="293" priority="33" stopIfTrue="1" operator="lessThan">
      <formula>1</formula>
    </cfRule>
  </conditionalFormatting>
  <conditionalFormatting sqref="L69">
    <cfRule type="cellIs" dxfId="292" priority="18" stopIfTrue="1" operator="lessThan">
      <formula>1</formula>
    </cfRule>
  </conditionalFormatting>
  <conditionalFormatting sqref="AL242">
    <cfRule type="cellIs" dxfId="291" priority="28" stopIfTrue="1" operator="lessThan">
      <formula>1</formula>
    </cfRule>
  </conditionalFormatting>
  <conditionalFormatting sqref="AL122">
    <cfRule type="cellIs" dxfId="290" priority="32" stopIfTrue="1" operator="lessThan">
      <formula>1</formula>
    </cfRule>
  </conditionalFormatting>
  <conditionalFormatting sqref="AL126">
    <cfRule type="cellIs" dxfId="289" priority="31" stopIfTrue="1" operator="lessThan">
      <formula>1</formula>
    </cfRule>
  </conditionalFormatting>
  <conditionalFormatting sqref="AL162:AL164">
    <cfRule type="cellIs" dxfId="288" priority="30" stopIfTrue="1" operator="lessThan">
      <formula>1</formula>
    </cfRule>
  </conditionalFormatting>
  <conditionalFormatting sqref="AL231:AL236">
    <cfRule type="cellIs" dxfId="287" priority="29" stopIfTrue="1" operator="lessThan">
      <formula>1</formula>
    </cfRule>
  </conditionalFormatting>
  <conditionalFormatting sqref="AL6:AL8">
    <cfRule type="cellIs" dxfId="286" priority="27" stopIfTrue="1" operator="lessThan">
      <formula>1</formula>
    </cfRule>
  </conditionalFormatting>
  <conditionalFormatting sqref="L79">
    <cfRule type="cellIs" dxfId="285" priority="16" stopIfTrue="1" operator="lessThan">
      <formula>1</formula>
    </cfRule>
  </conditionalFormatting>
  <conditionalFormatting sqref="L123:L125 L3:L5 L9:L33 L35:L68 L70:L73 L75:L78 L80:L83 L85:L101 L103:L107 L109:L121">
    <cfRule type="cellIs" dxfId="284" priority="25" stopIfTrue="1" operator="lessThan">
      <formula>1</formula>
    </cfRule>
  </conditionalFormatting>
  <conditionalFormatting sqref="AB114">
    <cfRule type="cellIs" dxfId="283" priority="9" stopIfTrue="1" operator="lessThan">
      <formula>1</formula>
    </cfRule>
  </conditionalFormatting>
  <conditionalFormatting sqref="L242">
    <cfRule type="cellIs" dxfId="282" priority="20" stopIfTrue="1" operator="lessThan">
      <formula>1</formula>
    </cfRule>
  </conditionalFormatting>
  <conditionalFormatting sqref="L122">
    <cfRule type="cellIs" dxfId="281" priority="24" stopIfTrue="1" operator="lessThan">
      <formula>1</formula>
    </cfRule>
  </conditionalFormatting>
  <conditionalFormatting sqref="L126">
    <cfRule type="cellIs" dxfId="280" priority="23" stopIfTrue="1" operator="lessThan">
      <formula>1</formula>
    </cfRule>
  </conditionalFormatting>
  <conditionalFormatting sqref="L162:L164">
    <cfRule type="cellIs" dxfId="279" priority="22" stopIfTrue="1" operator="lessThan">
      <formula>1</formula>
    </cfRule>
  </conditionalFormatting>
  <conditionalFormatting sqref="L231:L236">
    <cfRule type="cellIs" dxfId="278" priority="21" stopIfTrue="1" operator="lessThan">
      <formula>1</formula>
    </cfRule>
  </conditionalFormatting>
  <conditionalFormatting sqref="L6:L8">
    <cfRule type="cellIs" dxfId="277" priority="19" stopIfTrue="1" operator="lessThan">
      <formula>1</formula>
    </cfRule>
  </conditionalFormatting>
  <conditionalFormatting sqref="AI108">
    <cfRule type="cellIs" dxfId="276" priority="7" stopIfTrue="1" operator="lessThan">
      <formula>1</formula>
    </cfRule>
  </conditionalFormatting>
  <conditionalFormatting sqref="L74">
    <cfRule type="cellIs" dxfId="275" priority="17" stopIfTrue="1" operator="lessThan">
      <formula>1</formula>
    </cfRule>
  </conditionalFormatting>
  <conditionalFormatting sqref="L84">
    <cfRule type="cellIs" dxfId="274" priority="15" stopIfTrue="1" operator="lessThan">
      <formula>1</formula>
    </cfRule>
  </conditionalFormatting>
  <conditionalFormatting sqref="L102">
    <cfRule type="cellIs" dxfId="273" priority="14" stopIfTrue="1" operator="lessThan">
      <formula>1</formula>
    </cfRule>
  </conditionalFormatting>
  <conditionalFormatting sqref="L108">
    <cfRule type="cellIs" dxfId="272" priority="13" stopIfTrue="1" operator="lessThan">
      <formula>1</formula>
    </cfRule>
  </conditionalFormatting>
  <conditionalFormatting sqref="AB67">
    <cfRule type="cellIs" dxfId="271" priority="12" stopIfTrue="1" operator="lessThan">
      <formula>1</formula>
    </cfRule>
  </conditionalFormatting>
  <conditionalFormatting sqref="AB69">
    <cfRule type="cellIs" dxfId="270" priority="11" stopIfTrue="1" operator="lessThan">
      <formula>1</formula>
    </cfRule>
  </conditionalFormatting>
  <conditionalFormatting sqref="AB118">
    <cfRule type="cellIs" dxfId="269" priority="10" stopIfTrue="1" operator="lessThan">
      <formula>1</formula>
    </cfRule>
  </conditionalFormatting>
  <conditionalFormatting sqref="AB116">
    <cfRule type="cellIs" dxfId="268" priority="8" stopIfTrue="1" operator="lessThan">
      <formula>1</formula>
    </cfRule>
  </conditionalFormatting>
  <conditionalFormatting sqref="AI97">
    <cfRule type="cellIs" dxfId="267" priority="6" stopIfTrue="1" operator="lessThan">
      <formula>1</formula>
    </cfRule>
  </conditionalFormatting>
  <conditionalFormatting sqref="Q108">
    <cfRule type="cellIs" dxfId="266" priority="5" stopIfTrue="1" operator="lessThan">
      <formula>1</formula>
    </cfRule>
  </conditionalFormatting>
  <conditionalFormatting sqref="Q92">
    <cfRule type="cellIs" dxfId="265" priority="4" stopIfTrue="1" operator="lessThan">
      <formula>1</formula>
    </cfRule>
  </conditionalFormatting>
  <conditionalFormatting sqref="AB65">
    <cfRule type="cellIs" dxfId="264" priority="3" stopIfTrue="1" operator="lessThan">
      <formula>1</formula>
    </cfRule>
  </conditionalFormatting>
  <conditionalFormatting sqref="AB85">
    <cfRule type="cellIs" dxfId="263" priority="2" stopIfTrue="1" operator="lessThan">
      <formula>1</formula>
    </cfRule>
  </conditionalFormatting>
  <conditionalFormatting sqref="AO16">
    <cfRule type="cellIs" dxfId="262" priority="1" stopIfTrue="1" operator="lessThan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54" orientation="portrait" horizontalDpi="4294967295" verticalDpi="4294967295" r:id="rId1"/>
  <rowBreaks count="4" manualBreakCount="4">
    <brk id="64" max="16383" man="1"/>
    <brk id="118" max="16383" man="1"/>
    <brk id="184" max="16383" man="1"/>
    <brk id="2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print="0" autoLine="0" autoPict="0">
                <anchor moveWithCells="1" sizeWithCells="1">
                  <from>
                    <xdr:col>6</xdr:col>
                    <xdr:colOff>400050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466725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245"/>
  <sheetViews>
    <sheetView workbookViewId="0">
      <pane xSplit="9" ySplit="2" topLeftCell="J3" activePane="bottomRight" state="frozen"/>
      <selection pane="topRight" activeCell="J1" sqref="J1"/>
      <selection pane="bottomLeft" activeCell="A2" sqref="A2"/>
      <selection pane="bottomRight" sqref="A1:G1"/>
    </sheetView>
  </sheetViews>
  <sheetFormatPr baseColWidth="10" defaultRowHeight="15"/>
  <cols>
    <col min="7" max="7" width="19.140625" customWidth="1"/>
    <col min="8" max="8" width="28.85546875" customWidth="1"/>
    <col min="9" max="9" width="13.7109375" bestFit="1" customWidth="1"/>
    <col min="10" max="10" width="13.42578125" customWidth="1"/>
    <col min="11" max="11" width="10.7109375" customWidth="1"/>
    <col min="12" max="12" width="11.42578125" bestFit="1" customWidth="1"/>
    <col min="13" max="13" width="12.42578125" customWidth="1"/>
    <col min="14" max="15" width="10.7109375" customWidth="1"/>
    <col min="16" max="16" width="12.42578125" customWidth="1"/>
    <col min="17" max="17" width="12.85546875" customWidth="1"/>
    <col min="18" max="18" width="12.42578125" customWidth="1"/>
    <col min="19" max="19" width="10.7109375" customWidth="1"/>
    <col min="20" max="21" width="12.42578125" customWidth="1"/>
    <col min="22" max="22" width="10.7109375" customWidth="1"/>
    <col min="23" max="25" width="12.42578125" customWidth="1"/>
    <col min="26" max="26" width="10.7109375" customWidth="1"/>
    <col min="27" max="27" width="12.42578125" customWidth="1"/>
    <col min="28" max="35" width="10.7109375" customWidth="1"/>
    <col min="36" max="36" width="12.42578125" customWidth="1"/>
    <col min="37" max="37" width="10.7109375" customWidth="1"/>
    <col min="38" max="38" width="13.7109375" customWidth="1"/>
    <col min="39" max="39" width="11.42578125" customWidth="1"/>
  </cols>
  <sheetData>
    <row r="1" spans="1:39" ht="37.5" customHeight="1" thickBot="1">
      <c r="A1" s="241" t="e">
        <f>VLOOKUP(H1,Hoja2!A2:C31,3,FALSE)</f>
        <v>#N/A</v>
      </c>
      <c r="B1" s="241"/>
      <c r="C1" s="241"/>
      <c r="D1" s="241"/>
      <c r="E1" s="241"/>
      <c r="F1" s="241"/>
      <c r="G1" s="241"/>
    </row>
    <row r="2" spans="1:39" ht="27" thickBot="1">
      <c r="A2" s="769" t="s">
        <v>362</v>
      </c>
      <c r="B2" s="769"/>
      <c r="C2" s="769"/>
      <c r="D2" s="769"/>
      <c r="E2" s="769"/>
      <c r="F2" s="769"/>
      <c r="G2" s="769"/>
      <c r="H2" s="769"/>
      <c r="I2" s="1" t="s">
        <v>0</v>
      </c>
      <c r="J2" s="1" t="s">
        <v>26</v>
      </c>
      <c r="K2" s="1" t="s">
        <v>1</v>
      </c>
      <c r="L2" s="1" t="s">
        <v>29</v>
      </c>
      <c r="M2" s="1" t="s">
        <v>2</v>
      </c>
      <c r="N2" s="1" t="s">
        <v>3</v>
      </c>
      <c r="O2" s="1" t="s">
        <v>8</v>
      </c>
      <c r="P2" s="1" t="s">
        <v>10</v>
      </c>
      <c r="Q2" s="1" t="s">
        <v>11</v>
      </c>
      <c r="R2" s="1" t="s">
        <v>23</v>
      </c>
      <c r="S2" s="1" t="s">
        <v>21</v>
      </c>
      <c r="T2" s="1" t="s">
        <v>22</v>
      </c>
      <c r="U2" s="1" t="s">
        <v>12</v>
      </c>
      <c r="V2" s="1" t="s">
        <v>16</v>
      </c>
      <c r="W2" s="1" t="s">
        <v>4</v>
      </c>
      <c r="X2" s="1" t="s">
        <v>13</v>
      </c>
      <c r="Y2" s="1" t="s">
        <v>14</v>
      </c>
      <c r="Z2" s="1" t="s">
        <v>5</v>
      </c>
      <c r="AA2" s="1" t="s">
        <v>15</v>
      </c>
      <c r="AB2" s="1" t="s">
        <v>6</v>
      </c>
      <c r="AC2" s="1" t="s">
        <v>7</v>
      </c>
      <c r="AD2" s="1" t="s">
        <v>17</v>
      </c>
      <c r="AE2" s="1" t="s">
        <v>18</v>
      </c>
      <c r="AF2" s="1" t="s">
        <v>24</v>
      </c>
      <c r="AG2" s="1" t="s">
        <v>19</v>
      </c>
      <c r="AH2" s="1" t="s">
        <v>9</v>
      </c>
      <c r="AI2" s="1" t="s">
        <v>28</v>
      </c>
      <c r="AJ2" s="1" t="s">
        <v>27</v>
      </c>
      <c r="AK2" s="1" t="s">
        <v>25</v>
      </c>
      <c r="AL2" s="1" t="s">
        <v>20</v>
      </c>
      <c r="AM2">
        <v>1</v>
      </c>
    </row>
    <row r="3" spans="1:39">
      <c r="A3" s="770" t="s">
        <v>30</v>
      </c>
      <c r="B3" s="773" t="s">
        <v>31</v>
      </c>
      <c r="C3" s="775" t="s">
        <v>32</v>
      </c>
      <c r="D3" s="778" t="s">
        <v>33</v>
      </c>
      <c r="E3" s="780" t="s">
        <v>34</v>
      </c>
      <c r="F3" s="780"/>
      <c r="G3" s="780"/>
      <c r="H3" s="2" t="s">
        <v>35</v>
      </c>
      <c r="I3" s="3">
        <v>108</v>
      </c>
      <c r="J3" s="3" t="s">
        <v>349</v>
      </c>
      <c r="K3" s="3">
        <v>161</v>
      </c>
      <c r="L3" s="3">
        <v>3720</v>
      </c>
      <c r="M3" s="3">
        <v>34</v>
      </c>
      <c r="N3" s="3">
        <v>236</v>
      </c>
      <c r="O3" s="3">
        <v>196</v>
      </c>
      <c r="P3" s="3">
        <v>211</v>
      </c>
      <c r="Q3" s="3">
        <v>177</v>
      </c>
      <c r="R3" s="3">
        <v>46</v>
      </c>
      <c r="S3" s="3">
        <v>56</v>
      </c>
      <c r="T3" s="3">
        <v>44</v>
      </c>
      <c r="U3" s="3">
        <v>213</v>
      </c>
      <c r="V3" s="3">
        <v>129</v>
      </c>
      <c r="W3" s="3">
        <v>165</v>
      </c>
      <c r="X3" s="3">
        <v>263</v>
      </c>
      <c r="Y3" s="3">
        <v>68</v>
      </c>
      <c r="Z3" s="3">
        <v>82</v>
      </c>
      <c r="AA3" s="3">
        <v>223</v>
      </c>
      <c r="AB3" s="3">
        <v>196</v>
      </c>
      <c r="AC3" s="3">
        <v>110</v>
      </c>
      <c r="AD3" s="3">
        <v>240</v>
      </c>
      <c r="AE3" s="3">
        <v>72</v>
      </c>
      <c r="AF3" s="3">
        <v>73</v>
      </c>
      <c r="AG3" s="3">
        <v>140</v>
      </c>
      <c r="AH3" s="3">
        <v>215</v>
      </c>
      <c r="AI3" s="3" t="s">
        <v>349</v>
      </c>
      <c r="AJ3" s="3" t="s">
        <v>349</v>
      </c>
      <c r="AK3" s="3">
        <v>51</v>
      </c>
      <c r="AL3" s="3">
        <v>210</v>
      </c>
      <c r="AM3" s="228">
        <v>2</v>
      </c>
    </row>
    <row r="4" spans="1:39">
      <c r="A4" s="771"/>
      <c r="B4" s="774"/>
      <c r="C4" s="776"/>
      <c r="D4" s="779"/>
      <c r="E4" s="781"/>
      <c r="F4" s="781"/>
      <c r="G4" s="781"/>
      <c r="H4" s="4" t="s">
        <v>36</v>
      </c>
      <c r="I4" s="5">
        <v>91</v>
      </c>
      <c r="J4" s="5" t="s">
        <v>349</v>
      </c>
      <c r="K4" s="5">
        <v>34</v>
      </c>
      <c r="L4" s="5">
        <v>2531</v>
      </c>
      <c r="M4" s="5">
        <v>12</v>
      </c>
      <c r="N4" s="5">
        <v>145</v>
      </c>
      <c r="O4" s="5">
        <v>117</v>
      </c>
      <c r="P4" s="5">
        <v>137</v>
      </c>
      <c r="Q4" s="5">
        <v>170</v>
      </c>
      <c r="R4" s="5">
        <v>74</v>
      </c>
      <c r="S4" s="5">
        <v>164</v>
      </c>
      <c r="T4" s="5">
        <v>9</v>
      </c>
      <c r="U4" s="5">
        <v>111</v>
      </c>
      <c r="V4" s="5">
        <v>21</v>
      </c>
      <c r="W4" s="5">
        <v>15</v>
      </c>
      <c r="X4" s="5">
        <v>123</v>
      </c>
      <c r="Y4" s="5">
        <v>24</v>
      </c>
      <c r="Z4" s="5">
        <v>24</v>
      </c>
      <c r="AA4" s="5">
        <v>53</v>
      </c>
      <c r="AB4" s="5">
        <v>107</v>
      </c>
      <c r="AC4" s="5">
        <v>26</v>
      </c>
      <c r="AD4" s="5">
        <v>690</v>
      </c>
      <c r="AE4" s="5">
        <v>86</v>
      </c>
      <c r="AF4" s="5">
        <v>42</v>
      </c>
      <c r="AG4" s="5">
        <v>125</v>
      </c>
      <c r="AH4" s="5">
        <v>25</v>
      </c>
      <c r="AI4" s="5" t="s">
        <v>349</v>
      </c>
      <c r="AJ4" s="5" t="s">
        <v>349</v>
      </c>
      <c r="AK4" s="5">
        <v>33</v>
      </c>
      <c r="AL4" s="5">
        <v>73</v>
      </c>
      <c r="AM4" s="228">
        <v>3</v>
      </c>
    </row>
    <row r="5" spans="1:39" ht="16.5" thickBot="1">
      <c r="A5" s="771"/>
      <c r="B5" s="774"/>
      <c r="C5" s="776"/>
      <c r="D5" s="779"/>
      <c r="E5" s="781"/>
      <c r="F5" s="781"/>
      <c r="G5" s="781"/>
      <c r="H5" s="6" t="s">
        <v>37</v>
      </c>
      <c r="I5" s="7">
        <v>199</v>
      </c>
      <c r="J5" s="7">
        <v>0</v>
      </c>
      <c r="K5" s="7">
        <v>195</v>
      </c>
      <c r="L5" s="7">
        <v>6251</v>
      </c>
      <c r="M5" s="7">
        <v>46</v>
      </c>
      <c r="N5" s="7">
        <v>381</v>
      </c>
      <c r="O5" s="7">
        <v>313</v>
      </c>
      <c r="P5" s="7">
        <v>348</v>
      </c>
      <c r="Q5" s="7">
        <v>347</v>
      </c>
      <c r="R5" s="7">
        <v>120</v>
      </c>
      <c r="S5" s="7">
        <v>220</v>
      </c>
      <c r="T5" s="7">
        <v>53</v>
      </c>
      <c r="U5" s="7">
        <v>324</v>
      </c>
      <c r="V5" s="7">
        <v>150</v>
      </c>
      <c r="W5" s="7">
        <v>180</v>
      </c>
      <c r="X5" s="7">
        <v>386</v>
      </c>
      <c r="Y5" s="7">
        <v>92</v>
      </c>
      <c r="Z5" s="7">
        <v>106</v>
      </c>
      <c r="AA5" s="7">
        <v>276</v>
      </c>
      <c r="AB5" s="7">
        <v>303</v>
      </c>
      <c r="AC5" s="7">
        <v>136</v>
      </c>
      <c r="AD5" s="7">
        <v>930</v>
      </c>
      <c r="AE5" s="7">
        <v>158</v>
      </c>
      <c r="AF5" s="7">
        <v>115</v>
      </c>
      <c r="AG5" s="7">
        <v>265</v>
      </c>
      <c r="AH5" s="7">
        <v>240</v>
      </c>
      <c r="AI5" s="7">
        <v>0</v>
      </c>
      <c r="AJ5" s="7">
        <v>0</v>
      </c>
      <c r="AK5" s="7">
        <v>84</v>
      </c>
      <c r="AL5" s="7">
        <v>283</v>
      </c>
      <c r="AM5" s="228">
        <v>4</v>
      </c>
    </row>
    <row r="6" spans="1:39" ht="15.75" customHeight="1">
      <c r="A6" s="771"/>
      <c r="B6" s="774"/>
      <c r="C6" s="776"/>
      <c r="D6" s="782" t="s">
        <v>38</v>
      </c>
      <c r="E6" s="780" t="s">
        <v>39</v>
      </c>
      <c r="F6" s="780"/>
      <c r="G6" s="780"/>
      <c r="H6" s="2" t="s">
        <v>35</v>
      </c>
      <c r="I6" s="5">
        <v>16</v>
      </c>
      <c r="J6" s="3" t="s">
        <v>349</v>
      </c>
      <c r="K6" s="3">
        <v>62</v>
      </c>
      <c r="L6" s="120">
        <v>1118</v>
      </c>
      <c r="M6" s="3">
        <v>12</v>
      </c>
      <c r="N6" s="3">
        <v>17</v>
      </c>
      <c r="O6" s="3">
        <v>44</v>
      </c>
      <c r="P6" s="3">
        <v>13</v>
      </c>
      <c r="Q6" s="3">
        <v>20</v>
      </c>
      <c r="R6" s="3">
        <v>0</v>
      </c>
      <c r="S6" s="3">
        <v>1</v>
      </c>
      <c r="T6" s="3">
        <v>4</v>
      </c>
      <c r="U6" s="3">
        <v>75</v>
      </c>
      <c r="V6" s="3">
        <v>45</v>
      </c>
      <c r="W6" s="3">
        <v>126</v>
      </c>
      <c r="X6" s="3">
        <v>56</v>
      </c>
      <c r="Y6" s="3">
        <v>31</v>
      </c>
      <c r="Z6" s="3">
        <v>26</v>
      </c>
      <c r="AA6" s="3">
        <v>87</v>
      </c>
      <c r="AB6" s="3">
        <v>18</v>
      </c>
      <c r="AC6" s="3">
        <v>28</v>
      </c>
      <c r="AD6" s="3">
        <v>70</v>
      </c>
      <c r="AE6" s="3">
        <v>6</v>
      </c>
      <c r="AF6" s="3">
        <v>9</v>
      </c>
      <c r="AG6" s="3">
        <v>36</v>
      </c>
      <c r="AH6" s="3">
        <v>143</v>
      </c>
      <c r="AI6" s="120" t="s">
        <v>349</v>
      </c>
      <c r="AJ6" s="3" t="s">
        <v>349</v>
      </c>
      <c r="AK6" s="3">
        <v>5</v>
      </c>
      <c r="AL6" s="5">
        <v>77</v>
      </c>
      <c r="AM6" s="228">
        <v>5</v>
      </c>
    </row>
    <row r="7" spans="1:39" ht="15.75" customHeight="1">
      <c r="A7" s="771"/>
      <c r="B7" s="774"/>
      <c r="C7" s="776"/>
      <c r="D7" s="783"/>
      <c r="E7" s="781"/>
      <c r="F7" s="781"/>
      <c r="G7" s="781"/>
      <c r="H7" s="4" t="s">
        <v>36</v>
      </c>
      <c r="I7" s="5">
        <v>1</v>
      </c>
      <c r="J7" s="5" t="s">
        <v>349</v>
      </c>
      <c r="K7" s="5">
        <v>5</v>
      </c>
      <c r="L7" s="8">
        <v>120</v>
      </c>
      <c r="M7" s="5">
        <v>0</v>
      </c>
      <c r="N7" s="5">
        <v>2</v>
      </c>
      <c r="O7" s="5">
        <v>13</v>
      </c>
      <c r="P7" s="5">
        <v>2</v>
      </c>
      <c r="Q7" s="5">
        <v>1</v>
      </c>
      <c r="R7" s="5">
        <v>0</v>
      </c>
      <c r="S7" s="5">
        <v>0</v>
      </c>
      <c r="T7" s="5">
        <v>1</v>
      </c>
      <c r="U7" s="5">
        <v>2</v>
      </c>
      <c r="V7" s="5">
        <v>10</v>
      </c>
      <c r="W7" s="5">
        <v>13</v>
      </c>
      <c r="X7" s="5">
        <v>1</v>
      </c>
      <c r="Y7" s="5">
        <v>3</v>
      </c>
      <c r="Z7" s="5">
        <v>2</v>
      </c>
      <c r="AA7" s="5">
        <v>2</v>
      </c>
      <c r="AB7" s="5">
        <v>6</v>
      </c>
      <c r="AC7" s="5">
        <v>5</v>
      </c>
      <c r="AD7" s="5">
        <v>8</v>
      </c>
      <c r="AE7" s="5">
        <v>8</v>
      </c>
      <c r="AF7" s="5">
        <v>1</v>
      </c>
      <c r="AG7" s="5">
        <v>9</v>
      </c>
      <c r="AH7" s="5">
        <v>13</v>
      </c>
      <c r="AI7" s="8" t="s">
        <v>349</v>
      </c>
      <c r="AJ7" s="5" t="s">
        <v>349</v>
      </c>
      <c r="AK7" s="5">
        <v>0</v>
      </c>
      <c r="AL7" s="5">
        <v>4</v>
      </c>
      <c r="AM7" s="228">
        <v>6</v>
      </c>
    </row>
    <row r="8" spans="1:39" ht="15.75" customHeight="1">
      <c r="A8" s="771"/>
      <c r="B8" s="774"/>
      <c r="C8" s="776"/>
      <c r="D8" s="784"/>
      <c r="E8" s="781"/>
      <c r="F8" s="781"/>
      <c r="G8" s="781"/>
      <c r="H8" s="6" t="s">
        <v>37</v>
      </c>
      <c r="I8" s="8">
        <v>17</v>
      </c>
      <c r="J8" s="7">
        <v>0</v>
      </c>
      <c r="K8" s="7">
        <v>67</v>
      </c>
      <c r="L8" s="7">
        <v>1238</v>
      </c>
      <c r="M8" s="7">
        <v>12</v>
      </c>
      <c r="N8" s="7">
        <v>19</v>
      </c>
      <c r="O8" s="7">
        <v>57</v>
      </c>
      <c r="P8" s="7">
        <v>15</v>
      </c>
      <c r="Q8" s="7">
        <v>21</v>
      </c>
      <c r="R8" s="7">
        <v>0</v>
      </c>
      <c r="S8" s="7">
        <v>1</v>
      </c>
      <c r="T8" s="7">
        <v>5</v>
      </c>
      <c r="U8" s="7">
        <v>77</v>
      </c>
      <c r="V8" s="7">
        <v>55</v>
      </c>
      <c r="W8" s="7">
        <v>139</v>
      </c>
      <c r="X8" s="7">
        <v>57</v>
      </c>
      <c r="Y8" s="7">
        <v>34</v>
      </c>
      <c r="Z8" s="7">
        <v>28</v>
      </c>
      <c r="AA8" s="7">
        <v>89</v>
      </c>
      <c r="AB8" s="7">
        <v>24</v>
      </c>
      <c r="AC8" s="7">
        <v>33</v>
      </c>
      <c r="AD8" s="7">
        <v>78</v>
      </c>
      <c r="AE8" s="7">
        <v>14</v>
      </c>
      <c r="AF8" s="7">
        <v>10</v>
      </c>
      <c r="AG8" s="7">
        <v>45</v>
      </c>
      <c r="AH8" s="7">
        <v>156</v>
      </c>
      <c r="AI8" s="7">
        <v>0</v>
      </c>
      <c r="AJ8" s="7">
        <v>0</v>
      </c>
      <c r="AK8" s="7">
        <v>5</v>
      </c>
      <c r="AL8" s="8">
        <v>81</v>
      </c>
      <c r="AM8" s="228">
        <v>7</v>
      </c>
    </row>
    <row r="9" spans="1:39">
      <c r="A9" s="771"/>
      <c r="B9" s="774"/>
      <c r="C9" s="776"/>
      <c r="D9" s="785" t="s">
        <v>40</v>
      </c>
      <c r="E9" s="720" t="s">
        <v>41</v>
      </c>
      <c r="F9" s="720"/>
      <c r="G9" s="720"/>
      <c r="H9" s="4" t="s">
        <v>42</v>
      </c>
      <c r="I9" s="5">
        <v>1783</v>
      </c>
      <c r="J9" s="5" t="s">
        <v>349</v>
      </c>
      <c r="K9" s="5">
        <v>1297</v>
      </c>
      <c r="L9" s="5">
        <v>52163</v>
      </c>
      <c r="M9" s="5">
        <v>276</v>
      </c>
      <c r="N9" s="5">
        <v>2889</v>
      </c>
      <c r="O9" s="5">
        <v>2799</v>
      </c>
      <c r="P9" s="5">
        <v>5721</v>
      </c>
      <c r="Q9" s="5">
        <v>3523</v>
      </c>
      <c r="R9" s="5">
        <v>2166</v>
      </c>
      <c r="S9" s="5">
        <v>1631</v>
      </c>
      <c r="T9" s="5">
        <v>440</v>
      </c>
      <c r="U9" s="5">
        <v>2323</v>
      </c>
      <c r="V9" s="5">
        <v>1618</v>
      </c>
      <c r="W9" s="5">
        <v>1712</v>
      </c>
      <c r="X9" s="5">
        <v>3168</v>
      </c>
      <c r="Y9" s="5">
        <v>559</v>
      </c>
      <c r="Z9" s="5">
        <v>504</v>
      </c>
      <c r="AA9" s="5">
        <v>2577</v>
      </c>
      <c r="AB9" s="5">
        <v>4800</v>
      </c>
      <c r="AC9" s="5">
        <v>1623</v>
      </c>
      <c r="AD9" s="5">
        <v>2735</v>
      </c>
      <c r="AE9" s="5">
        <v>508</v>
      </c>
      <c r="AF9" s="5">
        <v>765</v>
      </c>
      <c r="AG9" s="5">
        <v>2223</v>
      </c>
      <c r="AH9" s="5">
        <v>1639</v>
      </c>
      <c r="AI9" s="5" t="s">
        <v>349</v>
      </c>
      <c r="AJ9" s="5" t="s">
        <v>349</v>
      </c>
      <c r="AK9" s="5">
        <v>1417</v>
      </c>
      <c r="AL9" s="5">
        <v>1467</v>
      </c>
      <c r="AM9" s="228">
        <v>8</v>
      </c>
    </row>
    <row r="10" spans="1:39">
      <c r="A10" s="771"/>
      <c r="B10" s="774"/>
      <c r="C10" s="776"/>
      <c r="D10" s="785"/>
      <c r="E10" s="720"/>
      <c r="F10" s="720"/>
      <c r="G10" s="720"/>
      <c r="H10" s="4" t="s">
        <v>43</v>
      </c>
      <c r="I10" s="5">
        <v>248</v>
      </c>
      <c r="J10" s="5" t="s">
        <v>349</v>
      </c>
      <c r="K10" s="5">
        <v>180</v>
      </c>
      <c r="L10" s="5">
        <v>6078</v>
      </c>
      <c r="M10" s="5">
        <v>64</v>
      </c>
      <c r="N10" s="5">
        <v>167</v>
      </c>
      <c r="O10" s="5">
        <v>485</v>
      </c>
      <c r="P10" s="5">
        <v>271</v>
      </c>
      <c r="Q10" s="5">
        <v>177</v>
      </c>
      <c r="R10" s="5">
        <v>0</v>
      </c>
      <c r="S10" s="5">
        <v>112</v>
      </c>
      <c r="T10" s="5">
        <v>36</v>
      </c>
      <c r="U10" s="5">
        <v>298</v>
      </c>
      <c r="V10" s="5">
        <v>79</v>
      </c>
      <c r="W10" s="5">
        <v>224</v>
      </c>
      <c r="X10" s="5">
        <v>652</v>
      </c>
      <c r="Y10" s="5">
        <v>169</v>
      </c>
      <c r="Z10" s="5">
        <v>83</v>
      </c>
      <c r="AA10" s="5">
        <v>491</v>
      </c>
      <c r="AB10" s="5">
        <v>530</v>
      </c>
      <c r="AC10" s="5">
        <v>84</v>
      </c>
      <c r="AD10" s="5">
        <v>861</v>
      </c>
      <c r="AE10" s="5">
        <v>132</v>
      </c>
      <c r="AF10" s="5">
        <v>52</v>
      </c>
      <c r="AG10" s="5">
        <v>175</v>
      </c>
      <c r="AH10" s="5">
        <v>231</v>
      </c>
      <c r="AI10" s="5" t="s">
        <v>349</v>
      </c>
      <c r="AJ10" s="5" t="s">
        <v>349</v>
      </c>
      <c r="AK10" s="5">
        <v>47</v>
      </c>
      <c r="AL10" s="5">
        <v>198</v>
      </c>
      <c r="AM10" s="228">
        <v>9</v>
      </c>
    </row>
    <row r="11" spans="1:39">
      <c r="A11" s="771"/>
      <c r="B11" s="774"/>
      <c r="C11" s="776"/>
      <c r="D11" s="785"/>
      <c r="E11" s="720"/>
      <c r="F11" s="720"/>
      <c r="G11" s="720"/>
      <c r="H11" s="4" t="s">
        <v>44</v>
      </c>
      <c r="I11" s="5">
        <v>192</v>
      </c>
      <c r="J11" s="5">
        <v>0</v>
      </c>
      <c r="K11" s="5">
        <v>464</v>
      </c>
      <c r="L11" s="5">
        <v>7783</v>
      </c>
      <c r="M11" s="5">
        <v>105</v>
      </c>
      <c r="N11" s="5">
        <v>750</v>
      </c>
      <c r="O11" s="5">
        <v>619</v>
      </c>
      <c r="P11" s="5">
        <v>758</v>
      </c>
      <c r="Q11" s="5">
        <v>823</v>
      </c>
      <c r="R11" s="5">
        <v>152</v>
      </c>
      <c r="S11" s="5">
        <v>58</v>
      </c>
      <c r="T11" s="5">
        <v>104</v>
      </c>
      <c r="U11" s="5">
        <v>132</v>
      </c>
      <c r="V11" s="5">
        <v>144</v>
      </c>
      <c r="W11" s="5">
        <v>224</v>
      </c>
      <c r="X11" s="5">
        <v>547</v>
      </c>
      <c r="Y11" s="5">
        <v>107</v>
      </c>
      <c r="Z11" s="5">
        <v>77</v>
      </c>
      <c r="AA11" s="5">
        <v>504</v>
      </c>
      <c r="AB11" s="5">
        <v>485</v>
      </c>
      <c r="AC11" s="5">
        <v>154</v>
      </c>
      <c r="AD11" s="5">
        <v>164</v>
      </c>
      <c r="AE11" s="5">
        <v>65</v>
      </c>
      <c r="AF11" s="5">
        <v>68</v>
      </c>
      <c r="AG11" s="5">
        <v>602</v>
      </c>
      <c r="AH11" s="5">
        <v>201</v>
      </c>
      <c r="AI11" s="5">
        <v>0</v>
      </c>
      <c r="AJ11" s="5">
        <v>0</v>
      </c>
      <c r="AK11" s="5">
        <v>82</v>
      </c>
      <c r="AL11" s="5">
        <v>52</v>
      </c>
      <c r="AM11" s="228">
        <v>10</v>
      </c>
    </row>
    <row r="12" spans="1:39" ht="15.75">
      <c r="A12" s="771"/>
      <c r="B12" s="774"/>
      <c r="C12" s="776"/>
      <c r="D12" s="785"/>
      <c r="E12" s="720"/>
      <c r="F12" s="720"/>
      <c r="G12" s="720"/>
      <c r="H12" s="6" t="s">
        <v>45</v>
      </c>
      <c r="I12" s="7">
        <f>SUM(I9:I11)</f>
        <v>2223</v>
      </c>
      <c r="J12" s="7">
        <f t="shared" ref="J12:AL12" si="0">SUM(J9:J11)</f>
        <v>0</v>
      </c>
      <c r="K12" s="7">
        <f t="shared" si="0"/>
        <v>1941</v>
      </c>
      <c r="L12" s="7">
        <f t="shared" si="0"/>
        <v>66024</v>
      </c>
      <c r="M12" s="7">
        <f t="shared" si="0"/>
        <v>445</v>
      </c>
      <c r="N12" s="7">
        <f t="shared" si="0"/>
        <v>3806</v>
      </c>
      <c r="O12" s="7">
        <f t="shared" si="0"/>
        <v>3903</v>
      </c>
      <c r="P12" s="7">
        <f t="shared" si="0"/>
        <v>6750</v>
      </c>
      <c r="Q12" s="7">
        <f t="shared" si="0"/>
        <v>4523</v>
      </c>
      <c r="R12" s="7">
        <f t="shared" si="0"/>
        <v>2318</v>
      </c>
      <c r="S12" s="7">
        <f t="shared" si="0"/>
        <v>1801</v>
      </c>
      <c r="T12" s="7">
        <f t="shared" si="0"/>
        <v>580</v>
      </c>
      <c r="U12" s="7">
        <f t="shared" si="0"/>
        <v>2753</v>
      </c>
      <c r="V12" s="7">
        <f t="shared" si="0"/>
        <v>1841</v>
      </c>
      <c r="W12" s="7">
        <f t="shared" si="0"/>
        <v>2160</v>
      </c>
      <c r="X12" s="7">
        <f t="shared" si="0"/>
        <v>4367</v>
      </c>
      <c r="Y12" s="7">
        <f t="shared" si="0"/>
        <v>835</v>
      </c>
      <c r="Z12" s="7">
        <f t="shared" si="0"/>
        <v>664</v>
      </c>
      <c r="AA12" s="7">
        <f t="shared" si="0"/>
        <v>3572</v>
      </c>
      <c r="AB12" s="7">
        <f t="shared" si="0"/>
        <v>5815</v>
      </c>
      <c r="AC12" s="7">
        <f t="shared" si="0"/>
        <v>1861</v>
      </c>
      <c r="AD12" s="7">
        <f t="shared" si="0"/>
        <v>3760</v>
      </c>
      <c r="AE12" s="7">
        <f t="shared" si="0"/>
        <v>705</v>
      </c>
      <c r="AF12" s="7">
        <f t="shared" si="0"/>
        <v>885</v>
      </c>
      <c r="AG12" s="7">
        <f t="shared" si="0"/>
        <v>3000</v>
      </c>
      <c r="AH12" s="7">
        <f t="shared" si="0"/>
        <v>2071</v>
      </c>
      <c r="AI12" s="7">
        <f t="shared" si="0"/>
        <v>0</v>
      </c>
      <c r="AJ12" s="7">
        <f t="shared" si="0"/>
        <v>0</v>
      </c>
      <c r="AK12" s="7">
        <f t="shared" si="0"/>
        <v>1546</v>
      </c>
      <c r="AL12" s="7">
        <f t="shared" si="0"/>
        <v>1717</v>
      </c>
      <c r="AM12" s="228">
        <v>11</v>
      </c>
    </row>
    <row r="13" spans="1:39" ht="36">
      <c r="A13" s="771"/>
      <c r="B13" s="774"/>
      <c r="C13" s="776"/>
      <c r="D13" s="9" t="s">
        <v>46</v>
      </c>
      <c r="E13" s="757"/>
      <c r="F13" s="757"/>
      <c r="G13" s="757"/>
      <c r="H13" s="10" t="s">
        <v>47</v>
      </c>
      <c r="I13" s="5"/>
      <c r="J13" s="5"/>
      <c r="K13" s="5"/>
      <c r="L13" s="5">
        <v>6037</v>
      </c>
      <c r="M13" s="5"/>
      <c r="N13" s="5">
        <v>571</v>
      </c>
      <c r="O13" s="5"/>
      <c r="P13" s="5">
        <v>2754</v>
      </c>
      <c r="Q13" s="5">
        <v>1643</v>
      </c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228">
        <v>12</v>
      </c>
    </row>
    <row r="14" spans="1:39">
      <c r="A14" s="771"/>
      <c r="B14" s="774"/>
      <c r="C14" s="776"/>
      <c r="D14" s="9" t="s">
        <v>48</v>
      </c>
      <c r="E14" s="757"/>
      <c r="F14" s="757"/>
      <c r="G14" s="757"/>
      <c r="H14" s="4" t="s">
        <v>49</v>
      </c>
      <c r="I14" s="5">
        <v>84</v>
      </c>
      <c r="J14" s="5"/>
      <c r="K14" s="5">
        <v>78</v>
      </c>
      <c r="L14" s="5">
        <v>3310</v>
      </c>
      <c r="M14" s="5">
        <v>28</v>
      </c>
      <c r="N14" s="5">
        <v>90</v>
      </c>
      <c r="O14" s="5">
        <v>70</v>
      </c>
      <c r="P14" s="5">
        <v>79</v>
      </c>
      <c r="Q14" s="5">
        <v>68</v>
      </c>
      <c r="R14" s="5">
        <v>32</v>
      </c>
      <c r="S14" s="5">
        <v>40</v>
      </c>
      <c r="T14" s="5">
        <v>26</v>
      </c>
      <c r="U14" s="5">
        <v>91</v>
      </c>
      <c r="V14" s="5">
        <v>51</v>
      </c>
      <c r="W14" s="5">
        <v>63</v>
      </c>
      <c r="X14" s="5">
        <v>81</v>
      </c>
      <c r="Y14" s="5">
        <v>26</v>
      </c>
      <c r="Z14" s="5">
        <v>56</v>
      </c>
      <c r="AA14" s="5">
        <v>76</v>
      </c>
      <c r="AB14" s="5">
        <v>86</v>
      </c>
      <c r="AC14" s="5">
        <v>54</v>
      </c>
      <c r="AD14" s="5">
        <v>116</v>
      </c>
      <c r="AE14" s="5">
        <v>103</v>
      </c>
      <c r="AF14" s="5">
        <v>38</v>
      </c>
      <c r="AG14" s="5">
        <v>70</v>
      </c>
      <c r="AH14" s="5">
        <v>77</v>
      </c>
      <c r="AI14" s="5"/>
      <c r="AJ14" s="5"/>
      <c r="AK14" s="5">
        <v>24</v>
      </c>
      <c r="AL14" s="5">
        <v>89</v>
      </c>
      <c r="AM14" s="228">
        <v>13</v>
      </c>
    </row>
    <row r="15" spans="1:39">
      <c r="A15" s="771"/>
      <c r="B15" s="774"/>
      <c r="C15" s="776"/>
      <c r="D15" s="9" t="s">
        <v>50</v>
      </c>
      <c r="E15" s="757"/>
      <c r="F15" s="757"/>
      <c r="G15" s="757"/>
      <c r="H15" s="10" t="s">
        <v>51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228">
        <v>14</v>
      </c>
    </row>
    <row r="16" spans="1:39" ht="15.75">
      <c r="A16" s="771"/>
      <c r="B16" s="774"/>
      <c r="C16" s="777"/>
      <c r="D16" s="758" t="s">
        <v>52</v>
      </c>
      <c r="E16" s="758"/>
      <c r="F16" s="758"/>
      <c r="G16" s="758"/>
      <c r="H16" s="758"/>
      <c r="I16" s="11">
        <f>I5+I8+I12+I13</f>
        <v>2439</v>
      </c>
      <c r="J16" s="11">
        <f t="shared" ref="J16:AL16" si="1">J5+J8+J12+J13</f>
        <v>0</v>
      </c>
      <c r="K16" s="11">
        <f t="shared" si="1"/>
        <v>2203</v>
      </c>
      <c r="L16" s="11">
        <f t="shared" si="1"/>
        <v>79550</v>
      </c>
      <c r="M16" s="11">
        <f t="shared" si="1"/>
        <v>503</v>
      </c>
      <c r="N16" s="11">
        <f t="shared" si="1"/>
        <v>4777</v>
      </c>
      <c r="O16" s="11">
        <f t="shared" si="1"/>
        <v>4273</v>
      </c>
      <c r="P16" s="11">
        <f t="shared" si="1"/>
        <v>9867</v>
      </c>
      <c r="Q16" s="11">
        <f t="shared" si="1"/>
        <v>6534</v>
      </c>
      <c r="R16" s="11">
        <f t="shared" si="1"/>
        <v>2438</v>
      </c>
      <c r="S16" s="11">
        <f t="shared" si="1"/>
        <v>2022</v>
      </c>
      <c r="T16" s="11">
        <f t="shared" si="1"/>
        <v>638</v>
      </c>
      <c r="U16" s="11">
        <f t="shared" si="1"/>
        <v>3154</v>
      </c>
      <c r="V16" s="11">
        <f t="shared" si="1"/>
        <v>2046</v>
      </c>
      <c r="W16" s="11">
        <f t="shared" si="1"/>
        <v>2479</v>
      </c>
      <c r="X16" s="11">
        <f t="shared" si="1"/>
        <v>4810</v>
      </c>
      <c r="Y16" s="11">
        <f t="shared" si="1"/>
        <v>961</v>
      </c>
      <c r="Z16" s="11">
        <f t="shared" si="1"/>
        <v>798</v>
      </c>
      <c r="AA16" s="11">
        <f t="shared" si="1"/>
        <v>3937</v>
      </c>
      <c r="AB16" s="11">
        <f t="shared" si="1"/>
        <v>6142</v>
      </c>
      <c r="AC16" s="11">
        <f t="shared" si="1"/>
        <v>2030</v>
      </c>
      <c r="AD16" s="11">
        <f t="shared" si="1"/>
        <v>4768</v>
      </c>
      <c r="AE16" s="11">
        <f t="shared" si="1"/>
        <v>877</v>
      </c>
      <c r="AF16" s="11">
        <f t="shared" si="1"/>
        <v>1010</v>
      </c>
      <c r="AG16" s="11">
        <f t="shared" si="1"/>
        <v>3310</v>
      </c>
      <c r="AH16" s="11">
        <f t="shared" si="1"/>
        <v>2467</v>
      </c>
      <c r="AI16" s="11">
        <f t="shared" si="1"/>
        <v>0</v>
      </c>
      <c r="AJ16" s="11">
        <f t="shared" si="1"/>
        <v>0</v>
      </c>
      <c r="AK16" s="11">
        <f t="shared" si="1"/>
        <v>1635</v>
      </c>
      <c r="AL16" s="11">
        <f t="shared" si="1"/>
        <v>2081</v>
      </c>
      <c r="AM16" s="228">
        <v>15</v>
      </c>
    </row>
    <row r="17" spans="1:39" ht="24.75" thickBot="1">
      <c r="A17" s="772"/>
      <c r="B17" s="12" t="s">
        <v>53</v>
      </c>
      <c r="C17" s="759"/>
      <c r="D17" s="760"/>
      <c r="E17" s="760"/>
      <c r="F17" s="760"/>
      <c r="G17" s="761"/>
      <c r="H17" s="13" t="s">
        <v>54</v>
      </c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>
        <v>16</v>
      </c>
    </row>
    <row r="18" spans="1:39" ht="24">
      <c r="A18" s="762" t="s">
        <v>55</v>
      </c>
      <c r="B18" s="15" t="s">
        <v>56</v>
      </c>
      <c r="C18" s="763"/>
      <c r="D18" s="764"/>
      <c r="E18" s="764"/>
      <c r="F18" s="764"/>
      <c r="G18" s="765"/>
      <c r="H18" s="16" t="s">
        <v>57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>
        <v>17</v>
      </c>
    </row>
    <row r="19" spans="1:39" ht="24.75" thickBot="1">
      <c r="A19" s="741"/>
      <c r="B19" s="18" t="s">
        <v>58</v>
      </c>
      <c r="C19" s="766"/>
      <c r="D19" s="767"/>
      <c r="E19" s="767"/>
      <c r="F19" s="767" t="s">
        <v>58</v>
      </c>
      <c r="G19" s="768"/>
      <c r="H19" s="19" t="s">
        <v>59</v>
      </c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>
        <v>18</v>
      </c>
    </row>
    <row r="20" spans="1:39">
      <c r="A20" s="751" t="s">
        <v>60</v>
      </c>
      <c r="B20" s="753" t="s">
        <v>61</v>
      </c>
      <c r="C20" s="754" t="s">
        <v>62</v>
      </c>
      <c r="D20" s="754"/>
      <c r="E20" s="754"/>
      <c r="F20" s="754"/>
      <c r="G20" s="754"/>
      <c r="H20" s="16" t="s">
        <v>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>
        <v>19</v>
      </c>
    </row>
    <row r="21" spans="1:39">
      <c r="A21" s="752"/>
      <c r="B21" s="749"/>
      <c r="C21" s="755"/>
      <c r="D21" s="755"/>
      <c r="E21" s="755"/>
      <c r="F21" s="755"/>
      <c r="G21" s="755"/>
      <c r="H21" s="19" t="s">
        <v>64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>
        <v>20</v>
      </c>
    </row>
    <row r="22" spans="1:39">
      <c r="A22" s="752"/>
      <c r="B22" s="749"/>
      <c r="C22" s="755"/>
      <c r="D22" s="755"/>
      <c r="E22" s="755"/>
      <c r="F22" s="755"/>
      <c r="G22" s="755"/>
      <c r="H22" s="19" t="s">
        <v>65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>
        <v>21</v>
      </c>
    </row>
    <row r="23" spans="1:39">
      <c r="A23" s="752"/>
      <c r="B23" s="749"/>
      <c r="C23" s="755"/>
      <c r="D23" s="755"/>
      <c r="E23" s="755"/>
      <c r="F23" s="755"/>
      <c r="G23" s="755"/>
      <c r="H23" s="19" t="s">
        <v>66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>
        <v>22</v>
      </c>
    </row>
    <row r="24" spans="1:39">
      <c r="A24" s="752"/>
      <c r="B24" s="749"/>
      <c r="C24" s="755"/>
      <c r="D24" s="755"/>
      <c r="E24" s="755"/>
      <c r="F24" s="755"/>
      <c r="G24" s="755"/>
      <c r="H24" s="19" t="s">
        <v>67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>
        <v>23</v>
      </c>
    </row>
    <row r="25" spans="1:39" ht="15.75">
      <c r="A25" s="752"/>
      <c r="B25" s="749"/>
      <c r="C25" s="755"/>
      <c r="D25" s="755"/>
      <c r="E25" s="755"/>
      <c r="F25" s="755"/>
      <c r="G25" s="755"/>
      <c r="H25" s="21" t="s">
        <v>68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>
        <v>24</v>
      </c>
    </row>
    <row r="26" spans="1:39">
      <c r="A26" s="752"/>
      <c r="B26" s="749" t="s">
        <v>69</v>
      </c>
      <c r="C26" s="755" t="s">
        <v>70</v>
      </c>
      <c r="D26" s="755"/>
      <c r="E26" s="755"/>
      <c r="F26" s="755"/>
      <c r="G26" s="755"/>
      <c r="H26" s="19" t="s">
        <v>71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>
        <v>25</v>
      </c>
    </row>
    <row r="27" spans="1:39">
      <c r="A27" s="752"/>
      <c r="B27" s="749"/>
      <c r="C27" s="755"/>
      <c r="D27" s="755"/>
      <c r="E27" s="755"/>
      <c r="F27" s="755"/>
      <c r="G27" s="755"/>
      <c r="H27" s="19" t="s">
        <v>72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>
        <v>26</v>
      </c>
    </row>
    <row r="28" spans="1:39">
      <c r="A28" s="752"/>
      <c r="B28" s="749"/>
      <c r="C28" s="755"/>
      <c r="D28" s="755"/>
      <c r="E28" s="755"/>
      <c r="F28" s="755"/>
      <c r="G28" s="755"/>
      <c r="H28" s="19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</row>
    <row r="29" spans="1:39" ht="15.75">
      <c r="A29" s="752"/>
      <c r="B29" s="749"/>
      <c r="C29" s="755"/>
      <c r="D29" s="755"/>
      <c r="E29" s="755"/>
      <c r="F29" s="755"/>
      <c r="G29" s="755"/>
      <c r="H29" s="21" t="s">
        <v>73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>
        <v>27</v>
      </c>
    </row>
    <row r="30" spans="1:39">
      <c r="A30" s="752"/>
      <c r="B30" s="744" t="s">
        <v>74</v>
      </c>
      <c r="C30" s="755" t="s">
        <v>75</v>
      </c>
      <c r="D30" s="755"/>
      <c r="E30" s="755"/>
      <c r="F30" s="755"/>
      <c r="G30" s="755"/>
      <c r="H30" s="19" t="s">
        <v>76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>
        <v>28</v>
      </c>
    </row>
    <row r="31" spans="1:39">
      <c r="A31" s="752"/>
      <c r="B31" s="744"/>
      <c r="C31" s="755"/>
      <c r="D31" s="755"/>
      <c r="E31" s="755"/>
      <c r="F31" s="755"/>
      <c r="G31" s="755"/>
      <c r="H31" s="19" t="s">
        <v>77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>
        <v>29</v>
      </c>
    </row>
    <row r="32" spans="1:39" ht="24">
      <c r="A32" s="752"/>
      <c r="B32" s="745"/>
      <c r="C32" s="756"/>
      <c r="D32" s="756"/>
      <c r="E32" s="756"/>
      <c r="F32" s="756"/>
      <c r="G32" s="756"/>
      <c r="H32" s="22" t="s">
        <v>78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>
        <v>30</v>
      </c>
    </row>
    <row r="33" spans="1:39">
      <c r="A33" s="752"/>
      <c r="B33" s="745"/>
      <c r="C33" s="756"/>
      <c r="D33" s="756"/>
      <c r="E33" s="756"/>
      <c r="F33" s="756"/>
      <c r="G33" s="756"/>
      <c r="H33" s="23" t="s">
        <v>79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>
        <v>31</v>
      </c>
    </row>
    <row r="34" spans="1:39" ht="15.75">
      <c r="A34" s="752"/>
      <c r="B34" s="745"/>
      <c r="C34" s="756"/>
      <c r="D34" s="756"/>
      <c r="E34" s="756"/>
      <c r="F34" s="756"/>
      <c r="G34" s="756"/>
      <c r="H34" s="24" t="s">
        <v>80</v>
      </c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>
        <v>32</v>
      </c>
    </row>
    <row r="35" spans="1:39">
      <c r="A35" s="752"/>
      <c r="B35" s="278" t="s">
        <v>81</v>
      </c>
      <c r="C35" s="272" t="s">
        <v>82</v>
      </c>
      <c r="D35" s="272"/>
      <c r="E35" s="272"/>
      <c r="F35" s="272"/>
      <c r="G35" s="272"/>
      <c r="H35" s="26" t="s">
        <v>83</v>
      </c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>
        <v>33</v>
      </c>
    </row>
    <row r="36" spans="1:39">
      <c r="A36" s="752"/>
      <c r="B36" s="280"/>
      <c r="C36" s="272"/>
      <c r="D36" s="272"/>
      <c r="E36" s="272"/>
      <c r="F36" s="272"/>
      <c r="G36" s="272"/>
      <c r="H36" s="26" t="s">
        <v>84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>
        <v>34</v>
      </c>
    </row>
    <row r="37" spans="1:39">
      <c r="A37" s="741" t="s">
        <v>85</v>
      </c>
      <c r="B37" s="743" t="s">
        <v>86</v>
      </c>
      <c r="C37" s="746" t="s">
        <v>87</v>
      </c>
      <c r="D37" s="747"/>
      <c r="E37" s="747"/>
      <c r="F37" s="747"/>
      <c r="G37" s="748"/>
      <c r="H37" s="28" t="s">
        <v>88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>
        <v>35</v>
      </c>
    </row>
    <row r="38" spans="1:39">
      <c r="A38" s="741"/>
      <c r="B38" s="744"/>
      <c r="C38" s="746"/>
      <c r="D38" s="747"/>
      <c r="E38" s="747"/>
      <c r="F38" s="747"/>
      <c r="G38" s="748"/>
      <c r="H38" s="19" t="s">
        <v>89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>
        <v>36</v>
      </c>
    </row>
    <row r="39" spans="1:39">
      <c r="A39" s="741"/>
      <c r="B39" s="744"/>
      <c r="C39" s="746"/>
      <c r="D39" s="747"/>
      <c r="E39" s="747"/>
      <c r="F39" s="747"/>
      <c r="G39" s="748"/>
      <c r="H39" s="19" t="s">
        <v>90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>
        <v>37</v>
      </c>
    </row>
    <row r="40" spans="1:39">
      <c r="A40" s="741"/>
      <c r="B40" s="744"/>
      <c r="C40" s="746"/>
      <c r="D40" s="747"/>
      <c r="E40" s="747"/>
      <c r="F40" s="747"/>
      <c r="G40" s="748"/>
      <c r="H40" s="19" t="s">
        <v>91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>
        <v>38</v>
      </c>
    </row>
    <row r="41" spans="1:39">
      <c r="A41" s="741"/>
      <c r="B41" s="744"/>
      <c r="C41" s="746"/>
      <c r="D41" s="747"/>
      <c r="E41" s="747"/>
      <c r="F41" s="747"/>
      <c r="G41" s="748"/>
      <c r="H41" s="19" t="s">
        <v>92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>
        <v>39</v>
      </c>
    </row>
    <row r="42" spans="1:39">
      <c r="A42" s="741"/>
      <c r="B42" s="744"/>
      <c r="C42" s="746"/>
      <c r="D42" s="747"/>
      <c r="E42" s="747"/>
      <c r="F42" s="747"/>
      <c r="G42" s="748"/>
      <c r="H42" s="19" t="s">
        <v>93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>
        <v>40</v>
      </c>
    </row>
    <row r="43" spans="1:39">
      <c r="A43" s="741"/>
      <c r="B43" s="744"/>
      <c r="C43" s="746"/>
      <c r="D43" s="747"/>
      <c r="E43" s="747"/>
      <c r="F43" s="747"/>
      <c r="G43" s="748"/>
      <c r="H43" s="19" t="s">
        <v>94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>
        <v>41</v>
      </c>
    </row>
    <row r="44" spans="1:39">
      <c r="A44" s="741"/>
      <c r="B44" s="744"/>
      <c r="C44" s="746"/>
      <c r="D44" s="747"/>
      <c r="E44" s="747"/>
      <c r="F44" s="747"/>
      <c r="G44" s="748"/>
      <c r="H44" s="19" t="s">
        <v>95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>
        <v>42</v>
      </c>
    </row>
    <row r="45" spans="1:39">
      <c r="A45" s="741"/>
      <c r="B45" s="744"/>
      <c r="C45" s="746"/>
      <c r="D45" s="747"/>
      <c r="E45" s="747"/>
      <c r="F45" s="747"/>
      <c r="G45" s="748"/>
      <c r="H45" s="19" t="s">
        <v>96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>
        <v>43</v>
      </c>
    </row>
    <row r="46" spans="1:39">
      <c r="A46" s="741"/>
      <c r="B46" s="745"/>
      <c r="C46" s="746"/>
      <c r="D46" s="747"/>
      <c r="E46" s="747"/>
      <c r="F46" s="747"/>
      <c r="G46" s="748"/>
      <c r="H46" s="29" t="s">
        <v>67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>
        <v>44</v>
      </c>
    </row>
    <row r="47" spans="1:39">
      <c r="A47" s="741"/>
      <c r="B47" s="749" t="s">
        <v>97</v>
      </c>
      <c r="C47" s="750" t="s">
        <v>98</v>
      </c>
      <c r="D47" s="739" t="s">
        <v>99</v>
      </c>
      <c r="E47" s="738" t="s">
        <v>100</v>
      </c>
      <c r="F47" s="738"/>
      <c r="G47" s="738"/>
      <c r="H47" s="19" t="s">
        <v>101</v>
      </c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>
        <v>45</v>
      </c>
    </row>
    <row r="48" spans="1:39">
      <c r="A48" s="741"/>
      <c r="B48" s="749"/>
      <c r="C48" s="750"/>
      <c r="D48" s="739"/>
      <c r="E48" s="738"/>
      <c r="F48" s="738"/>
      <c r="G48" s="738"/>
      <c r="H48" s="19" t="s">
        <v>102</v>
      </c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>
        <v>46</v>
      </c>
    </row>
    <row r="49" spans="1:39">
      <c r="A49" s="741"/>
      <c r="B49" s="749"/>
      <c r="C49" s="750"/>
      <c r="D49" s="739"/>
      <c r="E49" s="738"/>
      <c r="F49" s="738"/>
      <c r="G49" s="529" t="s">
        <v>103</v>
      </c>
      <c r="H49" s="28" t="s">
        <v>104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>
        <v>47</v>
      </c>
    </row>
    <row r="50" spans="1:39" ht="24">
      <c r="A50" s="741"/>
      <c r="B50" s="749"/>
      <c r="C50" s="750"/>
      <c r="D50" s="739"/>
      <c r="E50" s="738"/>
      <c r="F50" s="738"/>
      <c r="G50" s="529"/>
      <c r="H50" s="19" t="s">
        <v>105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>
        <v>48</v>
      </c>
    </row>
    <row r="51" spans="1:39">
      <c r="A51" s="741"/>
      <c r="B51" s="749"/>
      <c r="C51" s="750"/>
      <c r="D51" s="739"/>
      <c r="E51" s="738"/>
      <c r="F51" s="738"/>
      <c r="G51" s="529"/>
      <c r="H51" s="22" t="s">
        <v>106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>
        <v>49</v>
      </c>
    </row>
    <row r="52" spans="1:39" ht="15.75">
      <c r="A52" s="741"/>
      <c r="B52" s="749"/>
      <c r="C52" s="750"/>
      <c r="D52" s="739"/>
      <c r="E52" s="738"/>
      <c r="F52" s="738"/>
      <c r="G52" s="32"/>
      <c r="H52" s="21" t="s">
        <v>107</v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>
        <v>50</v>
      </c>
    </row>
    <row r="53" spans="1:39">
      <c r="A53" s="741"/>
      <c r="B53" s="749"/>
      <c r="C53" s="750"/>
      <c r="D53" s="739" t="s">
        <v>108</v>
      </c>
      <c r="E53" s="738" t="s">
        <v>109</v>
      </c>
      <c r="F53" s="738"/>
      <c r="G53" s="738"/>
      <c r="H53" s="33" t="s">
        <v>110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>
        <v>51</v>
      </c>
    </row>
    <row r="54" spans="1:39">
      <c r="A54" s="741"/>
      <c r="B54" s="749"/>
      <c r="C54" s="750"/>
      <c r="D54" s="739"/>
      <c r="E54" s="738"/>
      <c r="F54" s="738"/>
      <c r="G54" s="738"/>
      <c r="H54" s="33" t="s">
        <v>111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>
        <v>52</v>
      </c>
    </row>
    <row r="55" spans="1:39" ht="15.75">
      <c r="A55" s="741"/>
      <c r="B55" s="749"/>
      <c r="C55" s="750"/>
      <c r="D55" s="739"/>
      <c r="E55" s="738"/>
      <c r="F55" s="738"/>
      <c r="G55" s="738"/>
      <c r="H55" s="21" t="s">
        <v>112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>
        <v>53</v>
      </c>
    </row>
    <row r="56" spans="1:39">
      <c r="A56" s="741"/>
      <c r="B56" s="749"/>
      <c r="C56" s="750"/>
      <c r="D56" s="739" t="s">
        <v>113</v>
      </c>
      <c r="E56" s="740" t="s">
        <v>114</v>
      </c>
      <c r="F56" s="740"/>
      <c r="G56" s="740"/>
      <c r="H56" s="19" t="s">
        <v>115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>
        <v>54</v>
      </c>
    </row>
    <row r="57" spans="1:39">
      <c r="A57" s="741"/>
      <c r="B57" s="749"/>
      <c r="C57" s="750"/>
      <c r="D57" s="739"/>
      <c r="E57" s="740"/>
      <c r="F57" s="740"/>
      <c r="G57" s="740"/>
      <c r="H57" s="19" t="s">
        <v>116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>
        <v>55</v>
      </c>
    </row>
    <row r="58" spans="1:39" ht="24">
      <c r="A58" s="741"/>
      <c r="B58" s="749"/>
      <c r="C58" s="750"/>
      <c r="D58" s="739"/>
      <c r="E58" s="740"/>
      <c r="F58" s="740"/>
      <c r="G58" s="740"/>
      <c r="H58" s="34" t="s">
        <v>117</v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>
        <v>56</v>
      </c>
    </row>
    <row r="59" spans="1:39">
      <c r="A59" s="741"/>
      <c r="B59" s="749"/>
      <c r="C59" s="750"/>
      <c r="D59" s="739" t="s">
        <v>118</v>
      </c>
      <c r="E59" s="738" t="s">
        <v>119</v>
      </c>
      <c r="F59" s="738"/>
      <c r="G59" s="738"/>
      <c r="H59" s="33" t="s">
        <v>101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>
        <v>57</v>
      </c>
    </row>
    <row r="60" spans="1:39">
      <c r="A60" s="741"/>
      <c r="B60" s="749"/>
      <c r="C60" s="750"/>
      <c r="D60" s="739"/>
      <c r="E60" s="738"/>
      <c r="F60" s="738"/>
      <c r="G60" s="738"/>
      <c r="H60" s="33" t="s">
        <v>120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>
        <v>58</v>
      </c>
    </row>
    <row r="61" spans="1:39" ht="15.75">
      <c r="A61" s="741"/>
      <c r="B61" s="749"/>
      <c r="C61" s="750"/>
      <c r="D61" s="739"/>
      <c r="E61" s="738"/>
      <c r="F61" s="738"/>
      <c r="G61" s="738"/>
      <c r="H61" s="21" t="s">
        <v>121</v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>
        <v>59</v>
      </c>
    </row>
    <row r="62" spans="1:39">
      <c r="A62" s="741"/>
      <c r="B62" s="749"/>
      <c r="C62" s="750"/>
      <c r="D62" s="739"/>
      <c r="E62" s="738" t="s">
        <v>67</v>
      </c>
      <c r="F62" s="738"/>
      <c r="G62" s="738"/>
      <c r="H62" s="19" t="s">
        <v>122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>
        <v>60</v>
      </c>
    </row>
    <row r="63" spans="1:39">
      <c r="A63" s="741"/>
      <c r="B63" s="749"/>
      <c r="C63" s="750"/>
      <c r="D63" s="739"/>
      <c r="E63" s="738"/>
      <c r="F63" s="738"/>
      <c r="G63" s="738"/>
      <c r="H63" s="19" t="s">
        <v>123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>
        <v>61</v>
      </c>
    </row>
    <row r="64" spans="1:39" ht="16.5" thickBot="1">
      <c r="A64" s="742"/>
      <c r="B64" s="749"/>
      <c r="C64" s="750"/>
      <c r="D64" s="739"/>
      <c r="E64" s="738"/>
      <c r="F64" s="738"/>
      <c r="G64" s="738"/>
      <c r="H64" s="21" t="s">
        <v>124</v>
      </c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>
        <v>62</v>
      </c>
    </row>
    <row r="65" spans="1:39">
      <c r="A65" s="579" t="s">
        <v>125</v>
      </c>
      <c r="B65" s="696" t="s">
        <v>126</v>
      </c>
      <c r="C65" s="726" t="s">
        <v>127</v>
      </c>
      <c r="D65" s="726"/>
      <c r="E65" s="726"/>
      <c r="F65" s="726"/>
      <c r="G65" s="725" t="s">
        <v>128</v>
      </c>
      <c r="H65" s="72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>
        <v>63</v>
      </c>
    </row>
    <row r="66" spans="1:39" ht="22.5">
      <c r="A66" s="580"/>
      <c r="B66" s="696"/>
      <c r="C66" s="720"/>
      <c r="D66" s="720"/>
      <c r="E66" s="720"/>
      <c r="F66" s="720"/>
      <c r="G66" s="708" t="s">
        <v>129</v>
      </c>
      <c r="H66" s="35" t="s">
        <v>130</v>
      </c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>
        <v>64</v>
      </c>
    </row>
    <row r="67" spans="1:39" ht="22.5">
      <c r="A67" s="580"/>
      <c r="B67" s="696"/>
      <c r="C67" s="720"/>
      <c r="D67" s="720"/>
      <c r="E67" s="720"/>
      <c r="F67" s="720"/>
      <c r="G67" s="708"/>
      <c r="H67" s="35" t="s">
        <v>131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>
        <v>65</v>
      </c>
    </row>
    <row r="68" spans="1:39">
      <c r="A68" s="580"/>
      <c r="B68" s="696"/>
      <c r="C68" s="720"/>
      <c r="D68" s="720"/>
      <c r="E68" s="720"/>
      <c r="F68" s="720"/>
      <c r="G68" s="718" t="s">
        <v>132</v>
      </c>
      <c r="H68" s="718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>
        <v>66</v>
      </c>
    </row>
    <row r="69" spans="1:39" ht="18">
      <c r="A69" s="580"/>
      <c r="B69" s="697"/>
      <c r="C69" s="720"/>
      <c r="D69" s="720"/>
      <c r="E69" s="720"/>
      <c r="F69" s="720"/>
      <c r="G69" s="711" t="str">
        <f>C65</f>
        <v>COMPRA MONOGRAFÍAS</v>
      </c>
      <c r="H69" s="7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>
        <v>67</v>
      </c>
    </row>
    <row r="70" spans="1:39">
      <c r="A70" s="580"/>
      <c r="B70" s="727" t="s">
        <v>133</v>
      </c>
      <c r="C70" s="720" t="s">
        <v>134</v>
      </c>
      <c r="D70" s="720"/>
      <c r="E70" s="720"/>
      <c r="F70" s="720"/>
      <c r="G70" s="725" t="s">
        <v>128</v>
      </c>
      <c r="H70" s="72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>
        <v>68</v>
      </c>
    </row>
    <row r="71" spans="1:39" ht="22.5">
      <c r="A71" s="580"/>
      <c r="B71" s="696"/>
      <c r="C71" s="720"/>
      <c r="D71" s="720"/>
      <c r="E71" s="720"/>
      <c r="F71" s="720"/>
      <c r="G71" s="708" t="s">
        <v>129</v>
      </c>
      <c r="H71" s="35" t="s">
        <v>130</v>
      </c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>
        <v>69</v>
      </c>
    </row>
    <row r="72" spans="1:39" ht="22.5">
      <c r="A72" s="580"/>
      <c r="B72" s="696"/>
      <c r="C72" s="720"/>
      <c r="D72" s="720"/>
      <c r="E72" s="720"/>
      <c r="F72" s="720"/>
      <c r="G72" s="708"/>
      <c r="H72" s="35" t="s">
        <v>131</v>
      </c>
      <c r="I72" s="36"/>
      <c r="J72" s="36"/>
      <c r="K72" s="36"/>
      <c r="L72" s="5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5"/>
      <c r="AJ72" s="36"/>
      <c r="AK72" s="36"/>
      <c r="AL72" s="36"/>
      <c r="AM72">
        <v>70</v>
      </c>
    </row>
    <row r="73" spans="1:39">
      <c r="A73" s="580"/>
      <c r="B73" s="696"/>
      <c r="C73" s="720"/>
      <c r="D73" s="720"/>
      <c r="E73" s="720"/>
      <c r="F73" s="720"/>
      <c r="G73" s="707" t="s">
        <v>132</v>
      </c>
      <c r="H73" s="70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>
        <v>71</v>
      </c>
    </row>
    <row r="74" spans="1:39" ht="15.75">
      <c r="A74" s="580"/>
      <c r="B74" s="697"/>
      <c r="C74" s="720"/>
      <c r="D74" s="720"/>
      <c r="E74" s="720"/>
      <c r="F74" s="720"/>
      <c r="G74" s="737" t="str">
        <f>C70</f>
        <v>SUSCRIPCIONES A PUBLICACIONES PERIÓDICAS EN PAPEL</v>
      </c>
      <c r="H74" s="737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>
        <v>72</v>
      </c>
    </row>
    <row r="75" spans="1:39">
      <c r="A75" s="580"/>
      <c r="B75" s="727" t="s">
        <v>135</v>
      </c>
      <c r="C75" s="728" t="s">
        <v>136</v>
      </c>
      <c r="D75" s="729"/>
      <c r="E75" s="729"/>
      <c r="F75" s="730"/>
      <c r="G75" s="707" t="s">
        <v>128</v>
      </c>
      <c r="H75" s="70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>
        <v>73</v>
      </c>
    </row>
    <row r="76" spans="1:39" ht="22.5">
      <c r="A76" s="580"/>
      <c r="B76" s="696"/>
      <c r="C76" s="731"/>
      <c r="D76" s="732"/>
      <c r="E76" s="732"/>
      <c r="F76" s="733"/>
      <c r="G76" s="708" t="s">
        <v>129</v>
      </c>
      <c r="H76" s="35" t="s">
        <v>130</v>
      </c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>
        <v>74</v>
      </c>
    </row>
    <row r="77" spans="1:39" ht="22.5">
      <c r="A77" s="580"/>
      <c r="B77" s="696"/>
      <c r="C77" s="731"/>
      <c r="D77" s="732"/>
      <c r="E77" s="732"/>
      <c r="F77" s="733"/>
      <c r="G77" s="708"/>
      <c r="H77" s="35" t="s">
        <v>131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>
        <v>75</v>
      </c>
    </row>
    <row r="78" spans="1:39">
      <c r="A78" s="580"/>
      <c r="B78" s="696"/>
      <c r="C78" s="731"/>
      <c r="D78" s="732"/>
      <c r="E78" s="732"/>
      <c r="F78" s="733"/>
      <c r="G78" s="707" t="s">
        <v>132</v>
      </c>
      <c r="H78" s="70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>
        <v>76</v>
      </c>
    </row>
    <row r="79" spans="1:39" ht="18">
      <c r="A79" s="580"/>
      <c r="B79" s="697"/>
      <c r="C79" s="734"/>
      <c r="D79" s="735"/>
      <c r="E79" s="735"/>
      <c r="F79" s="736"/>
      <c r="G79" s="711" t="str">
        <f>C75</f>
        <v>MATERIAL NO LIBRARIO</v>
      </c>
      <c r="H79" s="7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>
        <v>77</v>
      </c>
    </row>
    <row r="80" spans="1:39">
      <c r="A80" s="580"/>
      <c r="B80" s="727" t="s">
        <v>137</v>
      </c>
      <c r="C80" s="728" t="s">
        <v>138</v>
      </c>
      <c r="D80" s="729"/>
      <c r="E80" s="729"/>
      <c r="F80" s="730"/>
      <c r="G80" s="707" t="s">
        <v>128</v>
      </c>
      <c r="H80" s="707"/>
      <c r="I80" s="36"/>
      <c r="J80" s="36"/>
      <c r="K80" s="36"/>
      <c r="L80" s="5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5"/>
      <c r="AJ80" s="36"/>
      <c r="AK80" s="36"/>
      <c r="AL80" s="36"/>
      <c r="AM80">
        <v>78</v>
      </c>
    </row>
    <row r="81" spans="1:39" ht="22.5">
      <c r="A81" s="580"/>
      <c r="B81" s="696"/>
      <c r="C81" s="731"/>
      <c r="D81" s="732"/>
      <c r="E81" s="732"/>
      <c r="F81" s="733"/>
      <c r="G81" s="708" t="s">
        <v>129</v>
      </c>
      <c r="H81" s="35" t="s">
        <v>130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>
        <v>79</v>
      </c>
    </row>
    <row r="82" spans="1:39" ht="22.5">
      <c r="A82" s="580"/>
      <c r="B82" s="696"/>
      <c r="C82" s="731"/>
      <c r="D82" s="732"/>
      <c r="E82" s="732"/>
      <c r="F82" s="733"/>
      <c r="G82" s="708"/>
      <c r="H82" s="35" t="s">
        <v>131</v>
      </c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>
        <v>80</v>
      </c>
    </row>
    <row r="83" spans="1:39">
      <c r="A83" s="580"/>
      <c r="B83" s="696"/>
      <c r="C83" s="731"/>
      <c r="D83" s="732"/>
      <c r="E83" s="732"/>
      <c r="F83" s="733"/>
      <c r="G83" s="707" t="s">
        <v>132</v>
      </c>
      <c r="H83" s="70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>
        <v>81</v>
      </c>
    </row>
    <row r="84" spans="1:39" ht="18">
      <c r="A84" s="580"/>
      <c r="B84" s="697"/>
      <c r="C84" s="734"/>
      <c r="D84" s="735"/>
      <c r="E84" s="735"/>
      <c r="F84" s="736"/>
      <c r="G84" s="709" t="str">
        <f>C80</f>
        <v>ENCUADERNACIÓN RESTAURACIÓN</v>
      </c>
      <c r="H84" s="709"/>
      <c r="I84" s="11"/>
      <c r="J84" s="11"/>
      <c r="K84" s="11"/>
      <c r="L84" s="7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7"/>
      <c r="AJ84" s="11"/>
      <c r="AK84" s="11"/>
      <c r="AL84" s="11"/>
      <c r="AM84">
        <v>82</v>
      </c>
    </row>
    <row r="85" spans="1:39" ht="20.25">
      <c r="A85" s="580"/>
      <c r="B85" s="37" t="s">
        <v>139</v>
      </c>
      <c r="C85" s="720" t="s">
        <v>98</v>
      </c>
      <c r="D85" s="720"/>
      <c r="E85" s="720"/>
      <c r="F85" s="720"/>
      <c r="G85" s="720"/>
      <c r="H85" s="720"/>
      <c r="I85" s="39"/>
      <c r="J85" s="39"/>
      <c r="K85" s="39"/>
      <c r="L85" s="38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8"/>
      <c r="AJ85" s="39"/>
      <c r="AK85" s="39"/>
      <c r="AL85" s="39"/>
      <c r="AM85">
        <v>83</v>
      </c>
    </row>
    <row r="86" spans="1:39" ht="20.25">
      <c r="A86" s="580"/>
      <c r="B86" s="37" t="s">
        <v>140</v>
      </c>
      <c r="C86" s="720" t="s">
        <v>141</v>
      </c>
      <c r="D86" s="720"/>
      <c r="E86" s="720"/>
      <c r="F86" s="720"/>
      <c r="G86" s="720" t="s">
        <v>128</v>
      </c>
      <c r="H86" s="720"/>
      <c r="I86" s="39"/>
      <c r="J86" s="39"/>
      <c r="K86" s="39"/>
      <c r="L86" s="38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8"/>
      <c r="AJ86" s="39"/>
      <c r="AK86" s="39"/>
      <c r="AL86" s="39"/>
      <c r="AM86">
        <v>84</v>
      </c>
    </row>
    <row r="87" spans="1:39" ht="20.25">
      <c r="A87" s="580"/>
      <c r="B87" s="37" t="s">
        <v>142</v>
      </c>
      <c r="C87" s="720" t="s">
        <v>143</v>
      </c>
      <c r="D87" s="720"/>
      <c r="E87" s="720"/>
      <c r="F87" s="720"/>
      <c r="G87" s="720" t="s">
        <v>128</v>
      </c>
      <c r="H87" s="720"/>
      <c r="I87" s="39"/>
      <c r="J87" s="39"/>
      <c r="K87" s="39"/>
      <c r="L87" s="38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8"/>
      <c r="AJ87" s="39"/>
      <c r="AK87" s="39"/>
      <c r="AL87" s="39"/>
      <c r="AM87">
        <v>85</v>
      </c>
    </row>
    <row r="88" spans="1:39">
      <c r="A88" s="580"/>
      <c r="B88" s="679" t="s">
        <v>144</v>
      </c>
      <c r="C88" s="721" t="s">
        <v>145</v>
      </c>
      <c r="D88" s="723" t="s">
        <v>146</v>
      </c>
      <c r="E88" s="724" t="s">
        <v>147</v>
      </c>
      <c r="F88" s="724"/>
      <c r="G88" s="725" t="s">
        <v>128</v>
      </c>
      <c r="H88" s="72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>
        <v>86</v>
      </c>
    </row>
    <row r="89" spans="1:39" ht="22.5">
      <c r="A89" s="580"/>
      <c r="B89" s="680"/>
      <c r="C89" s="721"/>
      <c r="D89" s="719"/>
      <c r="E89" s="710"/>
      <c r="F89" s="710"/>
      <c r="G89" s="708" t="s">
        <v>129</v>
      </c>
      <c r="H89" s="35" t="s">
        <v>130</v>
      </c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>
        <v>87</v>
      </c>
    </row>
    <row r="90" spans="1:39" ht="22.5">
      <c r="A90" s="580"/>
      <c r="B90" s="680"/>
      <c r="C90" s="721"/>
      <c r="D90" s="719"/>
      <c r="E90" s="710"/>
      <c r="F90" s="710"/>
      <c r="G90" s="708"/>
      <c r="H90" s="35" t="s">
        <v>131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>
        <v>88</v>
      </c>
    </row>
    <row r="91" spans="1:39">
      <c r="A91" s="580"/>
      <c r="B91" s="680"/>
      <c r="C91" s="721"/>
      <c r="D91" s="719"/>
      <c r="E91" s="710"/>
      <c r="F91" s="710"/>
      <c r="G91" s="707" t="s">
        <v>132</v>
      </c>
      <c r="H91" s="70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>
        <v>89</v>
      </c>
    </row>
    <row r="92" spans="1:39" ht="18">
      <c r="A92" s="580"/>
      <c r="B92" s="680"/>
      <c r="C92" s="721"/>
      <c r="D92" s="719"/>
      <c r="E92" s="710"/>
      <c r="F92" s="710"/>
      <c r="G92" s="709" t="s">
        <v>147</v>
      </c>
      <c r="H92" s="709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>
        <v>90</v>
      </c>
    </row>
    <row r="93" spans="1:39">
      <c r="A93" s="580"/>
      <c r="B93" s="680"/>
      <c r="C93" s="721"/>
      <c r="D93" s="719" t="s">
        <v>148</v>
      </c>
      <c r="E93" s="710" t="s">
        <v>149</v>
      </c>
      <c r="F93" s="710"/>
      <c r="G93" s="707" t="s">
        <v>128</v>
      </c>
      <c r="H93" s="70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>
        <v>91</v>
      </c>
    </row>
    <row r="94" spans="1:39" ht="22.5">
      <c r="A94" s="580"/>
      <c r="B94" s="680"/>
      <c r="C94" s="721"/>
      <c r="D94" s="719"/>
      <c r="E94" s="710"/>
      <c r="F94" s="710"/>
      <c r="G94" s="708" t="s">
        <v>129</v>
      </c>
      <c r="H94" s="35" t="s">
        <v>130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>
        <v>92</v>
      </c>
    </row>
    <row r="95" spans="1:39" ht="22.5">
      <c r="A95" s="580"/>
      <c r="B95" s="680"/>
      <c r="C95" s="721"/>
      <c r="D95" s="719"/>
      <c r="E95" s="710"/>
      <c r="F95" s="710"/>
      <c r="G95" s="708"/>
      <c r="H95" s="35" t="s">
        <v>131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>
        <v>93</v>
      </c>
    </row>
    <row r="96" spans="1:39">
      <c r="A96" s="580"/>
      <c r="B96" s="680"/>
      <c r="C96" s="721"/>
      <c r="D96" s="719"/>
      <c r="E96" s="710"/>
      <c r="F96" s="710"/>
      <c r="G96" s="707" t="s">
        <v>132</v>
      </c>
      <c r="H96" s="70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>
        <v>94</v>
      </c>
    </row>
    <row r="97" spans="1:39" ht="18">
      <c r="A97" s="580"/>
      <c r="B97" s="680"/>
      <c r="C97" s="721"/>
      <c r="D97" s="719"/>
      <c r="E97" s="710"/>
      <c r="F97" s="710"/>
      <c r="G97" s="711" t="str">
        <f>E93</f>
        <v xml:space="preserve"> BASES DE  DATOS EN LÍNEA</v>
      </c>
      <c r="H97" s="7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>
        <v>95</v>
      </c>
    </row>
    <row r="98" spans="1:39">
      <c r="A98" s="580"/>
      <c r="B98" s="680"/>
      <c r="C98" s="721"/>
      <c r="D98" s="719" t="s">
        <v>150</v>
      </c>
      <c r="E98" s="710" t="s">
        <v>151</v>
      </c>
      <c r="F98" s="710"/>
      <c r="G98" s="707" t="s">
        <v>128</v>
      </c>
      <c r="H98" s="70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>
        <v>96</v>
      </c>
    </row>
    <row r="99" spans="1:39" ht="22.5">
      <c r="A99" s="580"/>
      <c r="B99" s="680"/>
      <c r="C99" s="721"/>
      <c r="D99" s="719"/>
      <c r="E99" s="710"/>
      <c r="F99" s="710"/>
      <c r="G99" s="708" t="s">
        <v>129</v>
      </c>
      <c r="H99" s="35" t="s">
        <v>130</v>
      </c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>
        <v>97</v>
      </c>
    </row>
    <row r="100" spans="1:39" ht="22.5">
      <c r="A100" s="580"/>
      <c r="B100" s="680"/>
      <c r="C100" s="721"/>
      <c r="D100" s="719"/>
      <c r="E100" s="710"/>
      <c r="F100" s="710"/>
      <c r="G100" s="708"/>
      <c r="H100" s="35" t="s">
        <v>131</v>
      </c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>
        <v>98</v>
      </c>
    </row>
    <row r="101" spans="1:39">
      <c r="A101" s="580"/>
      <c r="B101" s="680"/>
      <c r="C101" s="721"/>
      <c r="D101" s="719"/>
      <c r="E101" s="710"/>
      <c r="F101" s="710"/>
      <c r="G101" s="707" t="s">
        <v>132</v>
      </c>
      <c r="H101" s="70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>
        <v>99</v>
      </c>
    </row>
    <row r="102" spans="1:39" ht="18">
      <c r="A102" s="580"/>
      <c r="B102" s="680"/>
      <c r="C102" s="721"/>
      <c r="D102" s="719"/>
      <c r="E102" s="710"/>
      <c r="F102" s="710"/>
      <c r="G102" s="711" t="str">
        <f>E98</f>
        <v>REVISTAS ELECTRÓNICAS</v>
      </c>
      <c r="H102" s="7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>
        <v>100</v>
      </c>
    </row>
    <row r="103" spans="1:39">
      <c r="A103" s="580"/>
      <c r="B103" s="680"/>
      <c r="C103" s="721"/>
      <c r="D103" s="719" t="s">
        <v>152</v>
      </c>
      <c r="E103" s="710" t="s">
        <v>153</v>
      </c>
      <c r="F103" s="710"/>
      <c r="G103" s="707" t="s">
        <v>128</v>
      </c>
      <c r="H103" s="70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>
        <v>101</v>
      </c>
    </row>
    <row r="104" spans="1:39" ht="22.5">
      <c r="A104" s="580"/>
      <c r="B104" s="680"/>
      <c r="C104" s="721"/>
      <c r="D104" s="719"/>
      <c r="E104" s="710"/>
      <c r="F104" s="710"/>
      <c r="G104" s="708" t="s">
        <v>129</v>
      </c>
      <c r="H104" s="35" t="s">
        <v>130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>
        <v>102</v>
      </c>
    </row>
    <row r="105" spans="1:39" ht="22.5">
      <c r="A105" s="580"/>
      <c r="B105" s="680"/>
      <c r="C105" s="721"/>
      <c r="D105" s="719"/>
      <c r="E105" s="710"/>
      <c r="F105" s="710"/>
      <c r="G105" s="708"/>
      <c r="H105" s="35" t="s">
        <v>131</v>
      </c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>
        <v>103</v>
      </c>
    </row>
    <row r="106" spans="1:39">
      <c r="A106" s="580"/>
      <c r="B106" s="680"/>
      <c r="C106" s="721"/>
      <c r="D106" s="719"/>
      <c r="E106" s="710"/>
      <c r="F106" s="710"/>
      <c r="G106" s="707" t="s">
        <v>132</v>
      </c>
      <c r="H106" s="70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>
        <v>104</v>
      </c>
    </row>
    <row r="107" spans="1:39" ht="18">
      <c r="A107" s="580"/>
      <c r="B107" s="680"/>
      <c r="C107" s="721"/>
      <c r="D107" s="719"/>
      <c r="E107" s="710"/>
      <c r="F107" s="710"/>
      <c r="G107" s="711" t="str">
        <f>E103</f>
        <v>LIBROS ELECTRÓNICOS</v>
      </c>
      <c r="H107" s="7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>
        <v>105</v>
      </c>
    </row>
    <row r="108" spans="1:39" ht="18">
      <c r="A108" s="580"/>
      <c r="B108" s="688"/>
      <c r="C108" s="722"/>
      <c r="D108" s="693" t="s">
        <v>154</v>
      </c>
      <c r="E108" s="694"/>
      <c r="F108" s="694"/>
      <c r="G108" s="694"/>
      <c r="H108" s="695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>
        <v>106</v>
      </c>
    </row>
    <row r="109" spans="1:39">
      <c r="A109" s="580"/>
      <c r="B109" s="696" t="s">
        <v>155</v>
      </c>
      <c r="C109" s="698" t="s">
        <v>67</v>
      </c>
      <c r="D109" s="699"/>
      <c r="E109" s="699"/>
      <c r="F109" s="700"/>
      <c r="G109" s="707" t="s">
        <v>128</v>
      </c>
      <c r="H109" s="707"/>
      <c r="I109" s="36"/>
      <c r="J109" s="36"/>
      <c r="K109" s="36"/>
      <c r="L109" s="5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5"/>
      <c r="AJ109" s="36"/>
      <c r="AK109" s="36"/>
      <c r="AL109" s="36"/>
      <c r="AM109">
        <v>107</v>
      </c>
    </row>
    <row r="110" spans="1:39" ht="22.5">
      <c r="A110" s="580"/>
      <c r="B110" s="696"/>
      <c r="C110" s="701"/>
      <c r="D110" s="702"/>
      <c r="E110" s="702"/>
      <c r="F110" s="703"/>
      <c r="G110" s="708" t="s">
        <v>129</v>
      </c>
      <c r="H110" s="35" t="s">
        <v>130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>
        <v>108</v>
      </c>
    </row>
    <row r="111" spans="1:39" ht="22.5">
      <c r="A111" s="580"/>
      <c r="B111" s="696"/>
      <c r="C111" s="701"/>
      <c r="D111" s="702"/>
      <c r="E111" s="702"/>
      <c r="F111" s="703"/>
      <c r="G111" s="708"/>
      <c r="H111" s="35" t="s">
        <v>131</v>
      </c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>
        <v>109</v>
      </c>
    </row>
    <row r="112" spans="1:39">
      <c r="A112" s="580"/>
      <c r="B112" s="696"/>
      <c r="C112" s="701"/>
      <c r="D112" s="702"/>
      <c r="E112" s="702"/>
      <c r="F112" s="703"/>
      <c r="G112" s="707" t="s">
        <v>132</v>
      </c>
      <c r="H112" s="70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>
        <v>110</v>
      </c>
    </row>
    <row r="113" spans="1:39" ht="18">
      <c r="A113" s="580"/>
      <c r="B113" s="697"/>
      <c r="C113" s="704"/>
      <c r="D113" s="705"/>
      <c r="E113" s="705"/>
      <c r="F113" s="706"/>
      <c r="G113" s="709" t="s">
        <v>124</v>
      </c>
      <c r="H113" s="709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>
        <v>111</v>
      </c>
    </row>
    <row r="114" spans="1:39">
      <c r="A114" s="580"/>
      <c r="B114" s="712" t="s">
        <v>156</v>
      </c>
      <c r="C114" s="713"/>
      <c r="D114" s="713"/>
      <c r="E114" s="713"/>
      <c r="F114" s="714"/>
      <c r="G114" s="707" t="s">
        <v>128</v>
      </c>
      <c r="H114" s="70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>
        <v>112</v>
      </c>
    </row>
    <row r="115" spans="1:39" ht="22.5">
      <c r="A115" s="580"/>
      <c r="B115" s="715"/>
      <c r="C115" s="716"/>
      <c r="D115" s="716"/>
      <c r="E115" s="716"/>
      <c r="F115" s="717"/>
      <c r="G115" s="708" t="s">
        <v>129</v>
      </c>
      <c r="H115" s="35" t="s">
        <v>130</v>
      </c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>
        <v>113</v>
      </c>
    </row>
    <row r="116" spans="1:39" ht="22.5">
      <c r="A116" s="580"/>
      <c r="B116" s="715"/>
      <c r="C116" s="716"/>
      <c r="D116" s="716"/>
      <c r="E116" s="716"/>
      <c r="F116" s="717"/>
      <c r="G116" s="708"/>
      <c r="H116" s="35" t="s">
        <v>131</v>
      </c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>
        <v>114</v>
      </c>
    </row>
    <row r="117" spans="1:39">
      <c r="A117" s="580"/>
      <c r="B117" s="715"/>
      <c r="C117" s="716"/>
      <c r="D117" s="716"/>
      <c r="E117" s="716"/>
      <c r="F117" s="717"/>
      <c r="G117" s="718" t="s">
        <v>132</v>
      </c>
      <c r="H117" s="718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>
        <v>115</v>
      </c>
    </row>
    <row r="118" spans="1:39" ht="21" thickBot="1">
      <c r="A118" s="581"/>
      <c r="B118" s="692" t="s">
        <v>156</v>
      </c>
      <c r="C118" s="692"/>
      <c r="D118" s="692"/>
      <c r="E118" s="692"/>
      <c r="F118" s="692"/>
      <c r="G118" s="692"/>
      <c r="H118" s="692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>
        <v>116</v>
      </c>
    </row>
    <row r="119" spans="1:39" ht="18.75" thickBot="1">
      <c r="A119" s="677" t="s">
        <v>157</v>
      </c>
      <c r="B119" s="679" t="s">
        <v>158</v>
      </c>
      <c r="C119" s="681" t="s">
        <v>159</v>
      </c>
      <c r="D119" s="682"/>
      <c r="E119" s="683"/>
      <c r="F119" s="684" t="s">
        <v>160</v>
      </c>
      <c r="G119" s="684"/>
      <c r="H119" s="41" t="s">
        <v>161</v>
      </c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227">
        <v>117</v>
      </c>
    </row>
    <row r="120" spans="1:39" ht="18.75" thickBot="1">
      <c r="A120" s="678"/>
      <c r="B120" s="680"/>
      <c r="C120" s="681"/>
      <c r="D120" s="682"/>
      <c r="E120" s="683"/>
      <c r="F120" s="664" t="s">
        <v>162</v>
      </c>
      <c r="G120" s="664"/>
      <c r="H120" s="43" t="s">
        <v>163</v>
      </c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227">
        <v>118</v>
      </c>
    </row>
    <row r="121" spans="1:39" ht="18.75" thickBot="1">
      <c r="A121" s="678"/>
      <c r="B121" s="680"/>
      <c r="C121" s="681"/>
      <c r="D121" s="682"/>
      <c r="E121" s="683"/>
      <c r="F121" s="665" t="s">
        <v>164</v>
      </c>
      <c r="G121" s="666"/>
      <c r="H121" s="43" t="s">
        <v>165</v>
      </c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227">
        <v>119</v>
      </c>
    </row>
    <row r="122" spans="1:39" ht="18.75" thickBot="1">
      <c r="A122" s="678"/>
      <c r="B122" s="680"/>
      <c r="C122" s="685" t="s">
        <v>159</v>
      </c>
      <c r="D122" s="686"/>
      <c r="E122" s="686"/>
      <c r="F122" s="686"/>
      <c r="G122" s="686"/>
      <c r="H122" s="687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227">
        <v>120</v>
      </c>
    </row>
    <row r="123" spans="1:39" ht="18.75" thickBot="1">
      <c r="A123" s="678"/>
      <c r="B123" s="680" t="s">
        <v>166</v>
      </c>
      <c r="C123" s="689" t="s">
        <v>167</v>
      </c>
      <c r="D123" s="690"/>
      <c r="E123" s="691"/>
      <c r="F123" s="684" t="s">
        <v>160</v>
      </c>
      <c r="G123" s="684"/>
      <c r="H123" s="41" t="s">
        <v>161</v>
      </c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227">
        <v>121</v>
      </c>
    </row>
    <row r="124" spans="1:39" ht="18.75" thickBot="1">
      <c r="A124" s="678"/>
      <c r="B124" s="680"/>
      <c r="C124" s="681"/>
      <c r="D124" s="682"/>
      <c r="E124" s="683"/>
      <c r="F124" s="664" t="s">
        <v>162</v>
      </c>
      <c r="G124" s="664"/>
      <c r="H124" s="43" t="s">
        <v>163</v>
      </c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227">
        <v>122</v>
      </c>
    </row>
    <row r="125" spans="1:39" ht="18.75" thickBot="1">
      <c r="A125" s="678"/>
      <c r="B125" s="680"/>
      <c r="C125" s="681"/>
      <c r="D125" s="682"/>
      <c r="E125" s="683"/>
      <c r="F125" s="665" t="s">
        <v>164</v>
      </c>
      <c r="G125" s="666"/>
      <c r="H125" s="43" t="s">
        <v>165</v>
      </c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227">
        <v>123</v>
      </c>
    </row>
    <row r="126" spans="1:39" ht="18">
      <c r="A126" s="678"/>
      <c r="B126" s="688"/>
      <c r="C126" s="667" t="s">
        <v>167</v>
      </c>
      <c r="D126" s="668"/>
      <c r="E126" s="668"/>
      <c r="F126" s="668"/>
      <c r="G126" s="668"/>
      <c r="H126" s="669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227">
        <v>124</v>
      </c>
    </row>
    <row r="127" spans="1:39">
      <c r="A127" s="678"/>
      <c r="B127" s="670" t="s">
        <v>168</v>
      </c>
      <c r="C127" s="672" t="s">
        <v>169</v>
      </c>
      <c r="D127" s="672"/>
      <c r="E127" s="672"/>
      <c r="F127" s="672"/>
      <c r="G127" s="672"/>
      <c r="H127" s="45" t="s">
        <v>170</v>
      </c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>
        <v>125</v>
      </c>
    </row>
    <row r="128" spans="1:39">
      <c r="A128" s="678"/>
      <c r="B128" s="671"/>
      <c r="C128" s="673"/>
      <c r="D128" s="673"/>
      <c r="E128" s="673"/>
      <c r="F128" s="673"/>
      <c r="G128" s="673"/>
      <c r="H128" s="45" t="s">
        <v>171</v>
      </c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>
        <v>126</v>
      </c>
    </row>
    <row r="129" spans="1:39" ht="31.5">
      <c r="A129" s="678"/>
      <c r="B129" s="674"/>
      <c r="C129" s="675"/>
      <c r="D129" s="675"/>
      <c r="E129" s="675"/>
      <c r="F129" s="675"/>
      <c r="G129" s="676"/>
      <c r="H129" s="46" t="s">
        <v>172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227">
        <v>127</v>
      </c>
    </row>
    <row r="130" spans="1:39" ht="15.75">
      <c r="A130" s="678"/>
      <c r="B130" s="361" t="s">
        <v>173</v>
      </c>
      <c r="C130" s="362"/>
      <c r="D130" s="362"/>
      <c r="E130" s="362"/>
      <c r="F130" s="362"/>
      <c r="G130" s="363"/>
      <c r="H130" s="47" t="s">
        <v>174</v>
      </c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228">
        <v>128</v>
      </c>
    </row>
    <row r="131" spans="1:39">
      <c r="A131" s="637" t="s">
        <v>175</v>
      </c>
      <c r="B131" s="638" t="s">
        <v>176</v>
      </c>
      <c r="C131" s="639"/>
      <c r="D131" s="642" t="s">
        <v>177</v>
      </c>
      <c r="E131" s="645" t="s">
        <v>178</v>
      </c>
      <c r="F131" s="646"/>
      <c r="G131" s="647"/>
      <c r="H131" s="49" t="s">
        <v>179</v>
      </c>
      <c r="I131" s="50">
        <v>437</v>
      </c>
      <c r="J131" s="50">
        <v>4</v>
      </c>
      <c r="K131" s="50">
        <v>79</v>
      </c>
      <c r="L131" s="50">
        <v>11864</v>
      </c>
      <c r="M131" s="50">
        <v>25</v>
      </c>
      <c r="N131" s="50">
        <v>467</v>
      </c>
      <c r="O131" s="50">
        <v>1078</v>
      </c>
      <c r="P131" s="50">
        <v>2642</v>
      </c>
      <c r="Q131" s="50">
        <v>1477</v>
      </c>
      <c r="R131" s="50">
        <v>307</v>
      </c>
      <c r="S131" s="50">
        <v>205</v>
      </c>
      <c r="T131" s="50">
        <v>43</v>
      </c>
      <c r="U131" s="50">
        <v>95</v>
      </c>
      <c r="V131" s="50">
        <v>132</v>
      </c>
      <c r="W131" s="50">
        <v>101</v>
      </c>
      <c r="X131" s="50">
        <v>1286</v>
      </c>
      <c r="Y131" s="50">
        <v>473</v>
      </c>
      <c r="Z131" s="50">
        <v>103</v>
      </c>
      <c r="AA131" s="50">
        <v>500</v>
      </c>
      <c r="AB131" s="50">
        <v>641</v>
      </c>
      <c r="AC131" s="50">
        <v>174</v>
      </c>
      <c r="AD131" s="50">
        <v>306</v>
      </c>
      <c r="AE131" s="50">
        <v>10</v>
      </c>
      <c r="AF131" s="50">
        <v>98</v>
      </c>
      <c r="AG131" s="50">
        <v>550</v>
      </c>
      <c r="AH131" s="50">
        <v>260</v>
      </c>
      <c r="AI131" s="50">
        <v>1</v>
      </c>
      <c r="AJ131" s="50"/>
      <c r="AK131" s="50">
        <v>288</v>
      </c>
      <c r="AL131" s="50">
        <v>82</v>
      </c>
      <c r="AM131" s="228">
        <v>129</v>
      </c>
    </row>
    <row r="132" spans="1:39">
      <c r="A132" s="637"/>
      <c r="B132" s="640"/>
      <c r="C132" s="641"/>
      <c r="D132" s="643"/>
      <c r="E132" s="648"/>
      <c r="F132" s="649"/>
      <c r="G132" s="650"/>
      <c r="H132" s="49" t="s">
        <v>180</v>
      </c>
      <c r="I132" s="50"/>
      <c r="J132" s="50"/>
      <c r="K132" s="50"/>
      <c r="L132" s="50">
        <v>451</v>
      </c>
      <c r="M132" s="50"/>
      <c r="N132" s="50"/>
      <c r="O132" s="50"/>
      <c r="P132" s="50"/>
      <c r="Q132" s="50"/>
      <c r="R132" s="50"/>
      <c r="S132" s="50"/>
      <c r="T132" s="50"/>
      <c r="U132" s="50"/>
      <c r="V132" s="50">
        <v>4</v>
      </c>
      <c r="W132" s="50"/>
      <c r="X132" s="50">
        <v>447</v>
      </c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228">
        <v>130</v>
      </c>
    </row>
    <row r="133" spans="1:39">
      <c r="A133" s="637"/>
      <c r="B133" s="640"/>
      <c r="C133" s="641"/>
      <c r="D133" s="643"/>
      <c r="E133" s="648"/>
      <c r="F133" s="649"/>
      <c r="G133" s="650"/>
      <c r="H133" s="51" t="s">
        <v>181</v>
      </c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228">
        <v>131</v>
      </c>
    </row>
    <row r="134" spans="1:39">
      <c r="A134" s="637"/>
      <c r="B134" s="640"/>
      <c r="C134" s="641"/>
      <c r="D134" s="643"/>
      <c r="E134" s="648"/>
      <c r="F134" s="649"/>
      <c r="G134" s="650"/>
      <c r="H134" s="51" t="s">
        <v>182</v>
      </c>
      <c r="I134" s="50">
        <f>I135-I131-I132</f>
        <v>610</v>
      </c>
      <c r="J134" s="50">
        <f t="shared" ref="J134:K134" si="2">J135-J131-J132</f>
        <v>570</v>
      </c>
      <c r="K134" s="50">
        <f t="shared" si="2"/>
        <v>790</v>
      </c>
      <c r="L134" s="50">
        <f>L135-L131-L132</f>
        <v>18057</v>
      </c>
      <c r="M134" s="50">
        <f t="shared" ref="M134:N134" si="3">M135-M131-M132</f>
        <v>165</v>
      </c>
      <c r="N134" s="50">
        <f t="shared" si="3"/>
        <v>484</v>
      </c>
      <c r="O134" s="50">
        <f t="shared" ref="O134" si="4">O135-O131-O132</f>
        <v>557</v>
      </c>
      <c r="P134" s="50">
        <f t="shared" ref="P134:Q134" si="5">P135-P131-P132</f>
        <v>4045</v>
      </c>
      <c r="Q134" s="50">
        <f t="shared" si="5"/>
        <v>1349</v>
      </c>
      <c r="R134" s="50">
        <f t="shared" ref="R134:S134" si="6">R135-R131-R132</f>
        <v>89</v>
      </c>
      <c r="S134" s="50">
        <f t="shared" si="6"/>
        <v>32</v>
      </c>
      <c r="T134" s="50">
        <f t="shared" ref="T134" si="7">T135-T131-T132</f>
        <v>11</v>
      </c>
      <c r="U134" s="50">
        <f t="shared" ref="U134:V134" si="8">U135-U131-U132</f>
        <v>474</v>
      </c>
      <c r="V134" s="50">
        <f t="shared" si="8"/>
        <v>164</v>
      </c>
      <c r="W134" s="50">
        <f t="shared" ref="W134:X134" si="9">W135-W131-W132</f>
        <v>669</v>
      </c>
      <c r="X134" s="50">
        <f t="shared" si="9"/>
        <v>1861</v>
      </c>
      <c r="Y134" s="50">
        <f t="shared" ref="Y134" si="10">Y135-Y131-Y132</f>
        <v>316</v>
      </c>
      <c r="Z134" s="50">
        <f t="shared" ref="Z134:AA134" si="11">Z135-Z131-Z132</f>
        <v>176</v>
      </c>
      <c r="AA134" s="50">
        <f t="shared" si="11"/>
        <v>1993</v>
      </c>
      <c r="AB134" s="50">
        <f t="shared" ref="AB134:AC134" si="12">AB135-AB131-AB132</f>
        <v>323</v>
      </c>
      <c r="AC134" s="50">
        <f t="shared" si="12"/>
        <v>239</v>
      </c>
      <c r="AD134" s="50">
        <f t="shared" ref="AD134" si="13">AD135-AD131-AD132</f>
        <v>704</v>
      </c>
      <c r="AE134" s="50">
        <f t="shared" ref="AE134:AF134" si="14">AE135-AE131-AE132</f>
        <v>112</v>
      </c>
      <c r="AF134" s="50">
        <f t="shared" si="14"/>
        <v>71</v>
      </c>
      <c r="AG134" s="50">
        <f t="shared" ref="AG134:AH134" si="15">AG135-AG131-AG132</f>
        <v>304</v>
      </c>
      <c r="AH134" s="50">
        <f t="shared" si="15"/>
        <v>824</v>
      </c>
      <c r="AI134" s="50">
        <f t="shared" ref="AI134" si="16">AI135-AI131-AI132</f>
        <v>59</v>
      </c>
      <c r="AJ134" s="50">
        <f t="shared" ref="AJ134:AK134" si="17">AJ135-AJ131-AJ132</f>
        <v>424</v>
      </c>
      <c r="AK134" s="50">
        <f t="shared" si="17"/>
        <v>374</v>
      </c>
      <c r="AL134" s="50">
        <f t="shared" ref="AL134" si="18">AL135-AL131-AL132</f>
        <v>268</v>
      </c>
      <c r="AM134" s="228">
        <v>132</v>
      </c>
    </row>
    <row r="135" spans="1:39" ht="15.75">
      <c r="A135" s="637"/>
      <c r="B135" s="640"/>
      <c r="C135" s="641"/>
      <c r="D135" s="644"/>
      <c r="E135" s="651"/>
      <c r="F135" s="652"/>
      <c r="G135" s="653"/>
      <c r="H135" s="52" t="s">
        <v>183</v>
      </c>
      <c r="I135" s="53">
        <v>1047</v>
      </c>
      <c r="J135" s="53">
        <v>574</v>
      </c>
      <c r="K135" s="53">
        <v>869</v>
      </c>
      <c r="L135" s="53">
        <v>30372</v>
      </c>
      <c r="M135" s="53">
        <v>190</v>
      </c>
      <c r="N135" s="53">
        <v>951</v>
      </c>
      <c r="O135" s="53">
        <v>1635</v>
      </c>
      <c r="P135" s="53">
        <v>6687</v>
      </c>
      <c r="Q135" s="53">
        <v>2826</v>
      </c>
      <c r="R135" s="53">
        <v>396</v>
      </c>
      <c r="S135" s="53">
        <v>237</v>
      </c>
      <c r="T135" s="53">
        <v>54</v>
      </c>
      <c r="U135" s="53">
        <v>569</v>
      </c>
      <c r="V135" s="53">
        <v>300</v>
      </c>
      <c r="W135" s="53">
        <v>770</v>
      </c>
      <c r="X135" s="53">
        <v>3594</v>
      </c>
      <c r="Y135" s="53">
        <v>789</v>
      </c>
      <c r="Z135" s="53">
        <v>279</v>
      </c>
      <c r="AA135" s="53">
        <v>2493</v>
      </c>
      <c r="AB135" s="53">
        <v>964</v>
      </c>
      <c r="AC135" s="53">
        <v>413</v>
      </c>
      <c r="AD135" s="53">
        <v>1010</v>
      </c>
      <c r="AE135" s="53">
        <v>122</v>
      </c>
      <c r="AF135" s="53">
        <v>169</v>
      </c>
      <c r="AG135" s="53">
        <v>854</v>
      </c>
      <c r="AH135" s="53">
        <v>1084</v>
      </c>
      <c r="AI135" s="53">
        <v>60</v>
      </c>
      <c r="AJ135" s="53">
        <v>424</v>
      </c>
      <c r="AK135" s="53">
        <v>662</v>
      </c>
      <c r="AL135" s="53">
        <v>350</v>
      </c>
      <c r="AM135" s="228">
        <v>133</v>
      </c>
    </row>
    <row r="136" spans="1:39" ht="18">
      <c r="A136" s="637"/>
      <c r="B136" s="640"/>
      <c r="C136" s="641"/>
      <c r="D136" s="654" t="s">
        <v>184</v>
      </c>
      <c r="E136" s="646" t="s">
        <v>185</v>
      </c>
      <c r="F136" s="646"/>
      <c r="G136" s="647"/>
      <c r="H136" s="54" t="s">
        <v>186</v>
      </c>
      <c r="I136" s="55"/>
      <c r="J136" s="55">
        <v>736</v>
      </c>
      <c r="K136" s="55"/>
      <c r="L136" s="55">
        <v>736</v>
      </c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228">
        <v>134</v>
      </c>
    </row>
    <row r="137" spans="1:39" ht="18">
      <c r="A137" s="637"/>
      <c r="B137" s="640"/>
      <c r="C137" s="641"/>
      <c r="D137" s="655"/>
      <c r="E137" s="649"/>
      <c r="F137" s="649"/>
      <c r="G137" s="650"/>
      <c r="H137" s="54" t="s">
        <v>187</v>
      </c>
      <c r="I137" s="55"/>
      <c r="J137" s="55">
        <v>14477</v>
      </c>
      <c r="K137" s="55"/>
      <c r="L137" s="55">
        <v>14490</v>
      </c>
      <c r="M137" s="55"/>
      <c r="N137" s="55"/>
      <c r="O137" s="55">
        <v>1</v>
      </c>
      <c r="P137" s="55">
        <v>4</v>
      </c>
      <c r="Q137" s="55"/>
      <c r="R137" s="55"/>
      <c r="S137" s="55"/>
      <c r="T137" s="55"/>
      <c r="U137" s="55"/>
      <c r="V137" s="55"/>
      <c r="W137" s="55"/>
      <c r="X137" s="55">
        <v>2</v>
      </c>
      <c r="Y137" s="55">
        <v>1</v>
      </c>
      <c r="Z137" s="55"/>
      <c r="AA137" s="55"/>
      <c r="AB137" s="55"/>
      <c r="AC137" s="55"/>
      <c r="AD137" s="55">
        <v>5</v>
      </c>
      <c r="AE137" s="55"/>
      <c r="AF137" s="55"/>
      <c r="AG137" s="55"/>
      <c r="AH137" s="55"/>
      <c r="AI137" s="55"/>
      <c r="AJ137" s="55"/>
      <c r="AK137" s="55"/>
      <c r="AL137" s="55"/>
      <c r="AM137" s="228">
        <v>135</v>
      </c>
    </row>
    <row r="138" spans="1:39" ht="18">
      <c r="A138" s="637"/>
      <c r="B138" s="640"/>
      <c r="C138" s="641"/>
      <c r="D138" s="655"/>
      <c r="E138" s="649"/>
      <c r="F138" s="649"/>
      <c r="G138" s="650"/>
      <c r="H138" s="54" t="s">
        <v>188</v>
      </c>
      <c r="I138" s="55">
        <v>1</v>
      </c>
      <c r="J138" s="55">
        <v>24608</v>
      </c>
      <c r="K138" s="55"/>
      <c r="L138" s="55">
        <v>24634</v>
      </c>
      <c r="M138" s="55"/>
      <c r="N138" s="55"/>
      <c r="O138" s="55">
        <v>2</v>
      </c>
      <c r="P138" s="55">
        <v>4</v>
      </c>
      <c r="Q138" s="55"/>
      <c r="R138" s="55"/>
      <c r="S138" s="55"/>
      <c r="T138" s="55"/>
      <c r="U138" s="55">
        <v>1</v>
      </c>
      <c r="V138" s="55"/>
      <c r="W138" s="55"/>
      <c r="X138" s="55">
        <v>2</v>
      </c>
      <c r="Y138" s="55"/>
      <c r="Z138" s="55"/>
      <c r="AA138" s="55">
        <v>3</v>
      </c>
      <c r="AB138" s="55"/>
      <c r="AC138" s="55"/>
      <c r="AD138" s="55">
        <v>12</v>
      </c>
      <c r="AE138" s="55"/>
      <c r="AF138" s="55"/>
      <c r="AG138" s="55"/>
      <c r="AH138" s="55"/>
      <c r="AI138" s="55"/>
      <c r="AJ138" s="55"/>
      <c r="AK138" s="55"/>
      <c r="AL138" s="55">
        <v>1</v>
      </c>
      <c r="AM138" s="228">
        <v>136</v>
      </c>
    </row>
    <row r="139" spans="1:39" ht="18">
      <c r="A139" s="637"/>
      <c r="B139" s="640"/>
      <c r="C139" s="641"/>
      <c r="D139" s="655"/>
      <c r="E139" s="649"/>
      <c r="F139" s="649"/>
      <c r="G139" s="650"/>
      <c r="H139" s="54" t="s">
        <v>189</v>
      </c>
      <c r="I139" s="55">
        <v>3</v>
      </c>
      <c r="J139" s="55">
        <v>56196</v>
      </c>
      <c r="K139" s="55">
        <v>3</v>
      </c>
      <c r="L139" s="55">
        <v>56616</v>
      </c>
      <c r="M139" s="55">
        <v>1</v>
      </c>
      <c r="N139" s="55">
        <v>5</v>
      </c>
      <c r="O139" s="55">
        <v>79</v>
      </c>
      <c r="P139" s="55">
        <v>114</v>
      </c>
      <c r="Q139" s="55">
        <v>3</v>
      </c>
      <c r="R139" s="55">
        <v>1</v>
      </c>
      <c r="S139" s="55"/>
      <c r="T139" s="55"/>
      <c r="U139" s="55">
        <v>6</v>
      </c>
      <c r="V139" s="55"/>
      <c r="W139" s="55"/>
      <c r="X139" s="55">
        <v>57</v>
      </c>
      <c r="Y139" s="55">
        <v>2</v>
      </c>
      <c r="Z139" s="55">
        <v>1</v>
      </c>
      <c r="AA139" s="55">
        <v>5</v>
      </c>
      <c r="AB139" s="55"/>
      <c r="AC139" s="55"/>
      <c r="AD139" s="55">
        <v>133</v>
      </c>
      <c r="AE139" s="55"/>
      <c r="AF139" s="55">
        <v>1</v>
      </c>
      <c r="AG139" s="55"/>
      <c r="AH139" s="55">
        <v>2</v>
      </c>
      <c r="AI139" s="55"/>
      <c r="AJ139" s="55"/>
      <c r="AK139" s="55"/>
      <c r="AL139" s="55">
        <v>4</v>
      </c>
      <c r="AM139" s="228">
        <v>137</v>
      </c>
    </row>
    <row r="140" spans="1:39" ht="18">
      <c r="A140" s="637"/>
      <c r="B140" s="640"/>
      <c r="C140" s="641"/>
      <c r="D140" s="655"/>
      <c r="E140" s="649"/>
      <c r="F140" s="649"/>
      <c r="G140" s="650"/>
      <c r="H140" s="54" t="s">
        <v>190</v>
      </c>
      <c r="I140" s="55">
        <v>683</v>
      </c>
      <c r="J140" s="55">
        <v>38202</v>
      </c>
      <c r="K140" s="55">
        <v>686</v>
      </c>
      <c r="L140" s="55">
        <v>126845</v>
      </c>
      <c r="M140" s="55">
        <v>3</v>
      </c>
      <c r="N140" s="55">
        <v>1026</v>
      </c>
      <c r="O140" s="55">
        <v>3239</v>
      </c>
      <c r="P140" s="55">
        <v>26184</v>
      </c>
      <c r="Q140" s="55">
        <v>2825</v>
      </c>
      <c r="R140" s="55">
        <v>167</v>
      </c>
      <c r="S140" s="55">
        <v>9</v>
      </c>
      <c r="T140" s="55">
        <v>4</v>
      </c>
      <c r="U140" s="55">
        <v>1457</v>
      </c>
      <c r="V140" s="55">
        <v>1</v>
      </c>
      <c r="W140" s="55">
        <v>551</v>
      </c>
      <c r="X140" s="55">
        <v>3059</v>
      </c>
      <c r="Y140" s="55">
        <v>732</v>
      </c>
      <c r="Z140" s="55">
        <v>1803</v>
      </c>
      <c r="AA140" s="55">
        <v>5680</v>
      </c>
      <c r="AB140" s="55">
        <v>156</v>
      </c>
      <c r="AC140" s="55">
        <v>114</v>
      </c>
      <c r="AD140" s="55">
        <v>32564</v>
      </c>
      <c r="AE140" s="55">
        <v>474</v>
      </c>
      <c r="AF140" s="55">
        <v>40</v>
      </c>
      <c r="AG140" s="55">
        <v>1989</v>
      </c>
      <c r="AH140" s="55">
        <v>347</v>
      </c>
      <c r="AI140" s="55">
        <v>1</v>
      </c>
      <c r="AJ140" s="55">
        <v>433</v>
      </c>
      <c r="AK140" s="55">
        <v>33</v>
      </c>
      <c r="AL140" s="55">
        <v>4373</v>
      </c>
      <c r="AM140" s="228">
        <v>138</v>
      </c>
    </row>
    <row r="141" spans="1:39" ht="18">
      <c r="A141" s="637"/>
      <c r="B141" s="640"/>
      <c r="C141" s="641"/>
      <c r="D141" s="655"/>
      <c r="E141" s="649"/>
      <c r="F141" s="649"/>
      <c r="G141" s="650"/>
      <c r="H141" s="54" t="s">
        <v>191</v>
      </c>
      <c r="I141" s="55">
        <v>24200</v>
      </c>
      <c r="J141" s="55">
        <v>21287</v>
      </c>
      <c r="K141" s="55">
        <v>43189</v>
      </c>
      <c r="L141" s="55">
        <v>1960514</v>
      </c>
      <c r="M141" s="55">
        <v>5736</v>
      </c>
      <c r="N141" s="55">
        <v>121765</v>
      </c>
      <c r="O141" s="55">
        <v>144394</v>
      </c>
      <c r="P141" s="55">
        <v>242470</v>
      </c>
      <c r="Q141" s="55">
        <v>89627</v>
      </c>
      <c r="R141" s="55">
        <v>14716</v>
      </c>
      <c r="S141" s="55">
        <v>10151</v>
      </c>
      <c r="T141" s="55">
        <v>7693</v>
      </c>
      <c r="U141" s="55">
        <v>36242</v>
      </c>
      <c r="V141" s="55">
        <v>11467</v>
      </c>
      <c r="W141" s="55">
        <v>30651</v>
      </c>
      <c r="X141" s="55">
        <v>311299</v>
      </c>
      <c r="Y141" s="55">
        <v>92879</v>
      </c>
      <c r="Z141" s="55">
        <v>51623</v>
      </c>
      <c r="AA141" s="55">
        <v>292696</v>
      </c>
      <c r="AB141" s="55">
        <v>51290</v>
      </c>
      <c r="AC141" s="55">
        <v>58078</v>
      </c>
      <c r="AD141" s="55">
        <v>113787</v>
      </c>
      <c r="AE141" s="55">
        <v>12676</v>
      </c>
      <c r="AF141" s="55">
        <v>9982</v>
      </c>
      <c r="AG141" s="55">
        <v>56739</v>
      </c>
      <c r="AH141" s="55">
        <v>28592</v>
      </c>
      <c r="AI141" s="55">
        <v>235</v>
      </c>
      <c r="AJ141" s="55">
        <v>36411</v>
      </c>
      <c r="AK141" s="55">
        <v>15894</v>
      </c>
      <c r="AL141" s="55">
        <v>24718</v>
      </c>
      <c r="AM141" s="228">
        <v>139</v>
      </c>
    </row>
    <row r="142" spans="1:39" ht="18.75" thickBot="1">
      <c r="A142" s="637"/>
      <c r="B142" s="640"/>
      <c r="C142" s="641"/>
      <c r="D142" s="656"/>
      <c r="E142" s="657"/>
      <c r="F142" s="657"/>
      <c r="G142" s="658"/>
      <c r="H142" s="54" t="s">
        <v>192</v>
      </c>
      <c r="I142" s="55">
        <v>22880</v>
      </c>
      <c r="J142" s="55">
        <v>4879</v>
      </c>
      <c r="K142" s="55">
        <v>15911</v>
      </c>
      <c r="L142" s="55">
        <v>795850</v>
      </c>
      <c r="M142" s="55">
        <v>8694</v>
      </c>
      <c r="N142" s="55">
        <v>58170</v>
      </c>
      <c r="O142" s="55">
        <v>49178</v>
      </c>
      <c r="P142" s="55">
        <v>119973</v>
      </c>
      <c r="Q142" s="55">
        <v>37948</v>
      </c>
      <c r="R142" s="55">
        <v>14211</v>
      </c>
      <c r="S142" s="55">
        <v>8966</v>
      </c>
      <c r="T142" s="55">
        <v>7669</v>
      </c>
      <c r="U142" s="55">
        <v>8474</v>
      </c>
      <c r="V142" s="55">
        <v>18688</v>
      </c>
      <c r="W142" s="55">
        <v>8610</v>
      </c>
      <c r="X142" s="55">
        <v>108137</v>
      </c>
      <c r="Y142" s="55">
        <v>35652</v>
      </c>
      <c r="Z142" s="55">
        <v>9871</v>
      </c>
      <c r="AA142" s="55">
        <v>86499</v>
      </c>
      <c r="AB142" s="55">
        <v>32846</v>
      </c>
      <c r="AC142" s="55">
        <v>14821</v>
      </c>
      <c r="AD142" s="55">
        <v>22904</v>
      </c>
      <c r="AE142" s="55">
        <v>3712</v>
      </c>
      <c r="AF142" s="55">
        <v>6617</v>
      </c>
      <c r="AG142" s="55">
        <v>23578</v>
      </c>
      <c r="AH142" s="55">
        <v>11861</v>
      </c>
      <c r="AI142" s="55">
        <v>161</v>
      </c>
      <c r="AJ142" s="55">
        <v>20534</v>
      </c>
      <c r="AK142" s="55">
        <v>25750</v>
      </c>
      <c r="AL142" s="55">
        <v>8637</v>
      </c>
      <c r="AM142" s="228">
        <v>140</v>
      </c>
    </row>
    <row r="143" spans="1:39" ht="18.75" thickBot="1">
      <c r="A143" s="637"/>
      <c r="B143" s="640"/>
      <c r="C143" s="641"/>
      <c r="D143" s="56"/>
      <c r="E143" s="57"/>
      <c r="F143" s="57"/>
      <c r="G143" s="57"/>
      <c r="H143" s="58" t="s">
        <v>193</v>
      </c>
      <c r="I143" s="55">
        <v>19</v>
      </c>
      <c r="J143" s="55">
        <v>270</v>
      </c>
      <c r="K143" s="55">
        <v>32</v>
      </c>
      <c r="L143" s="55">
        <v>2454</v>
      </c>
      <c r="M143" s="55">
        <v>1</v>
      </c>
      <c r="N143" s="55">
        <v>207</v>
      </c>
      <c r="O143" s="55">
        <v>154</v>
      </c>
      <c r="P143" s="55">
        <v>378</v>
      </c>
      <c r="Q143" s="55">
        <v>75</v>
      </c>
      <c r="R143" s="55">
        <v>1</v>
      </c>
      <c r="S143" s="55">
        <v>8</v>
      </c>
      <c r="T143" s="55">
        <v>4</v>
      </c>
      <c r="U143" s="55">
        <v>19</v>
      </c>
      <c r="V143" s="55">
        <v>40</v>
      </c>
      <c r="W143" s="55">
        <v>65</v>
      </c>
      <c r="X143" s="55">
        <v>319</v>
      </c>
      <c r="Y143" s="55">
        <v>54</v>
      </c>
      <c r="Z143" s="55">
        <v>25</v>
      </c>
      <c r="AA143" s="55">
        <v>477</v>
      </c>
      <c r="AB143" s="55">
        <v>19</v>
      </c>
      <c r="AC143" s="55">
        <v>45</v>
      </c>
      <c r="AD143" s="55">
        <v>20</v>
      </c>
      <c r="AE143" s="55">
        <v>3</v>
      </c>
      <c r="AF143" s="55">
        <v>45</v>
      </c>
      <c r="AG143" s="55">
        <v>64</v>
      </c>
      <c r="AH143" s="55">
        <v>14</v>
      </c>
      <c r="AI143" s="55">
        <v>0</v>
      </c>
      <c r="AJ143" s="55">
        <v>0</v>
      </c>
      <c r="AK143" s="55">
        <v>3</v>
      </c>
      <c r="AL143" s="55">
        <v>93</v>
      </c>
      <c r="AM143" s="228">
        <v>141</v>
      </c>
    </row>
    <row r="144" spans="1:39" ht="18.75" thickBot="1">
      <c r="A144" s="637"/>
      <c r="B144" s="640"/>
      <c r="C144" s="641"/>
      <c r="D144" s="659" t="s">
        <v>194</v>
      </c>
      <c r="E144" s="660"/>
      <c r="F144" s="660"/>
      <c r="G144" s="660"/>
      <c r="H144" s="661"/>
      <c r="I144" s="53">
        <v>47786</v>
      </c>
      <c r="J144" s="53">
        <v>160655</v>
      </c>
      <c r="K144" s="53">
        <v>59821</v>
      </c>
      <c r="L144" s="53">
        <v>2982139</v>
      </c>
      <c r="M144" s="53">
        <v>14435</v>
      </c>
      <c r="N144" s="53">
        <v>181173</v>
      </c>
      <c r="O144" s="53">
        <v>197047</v>
      </c>
      <c r="P144" s="53">
        <v>389127</v>
      </c>
      <c r="Q144" s="53">
        <v>130478</v>
      </c>
      <c r="R144" s="53">
        <v>29096</v>
      </c>
      <c r="S144" s="53">
        <v>19134</v>
      </c>
      <c r="T144" s="53">
        <v>15370</v>
      </c>
      <c r="U144" s="53">
        <v>46199</v>
      </c>
      <c r="V144" s="53">
        <v>30196</v>
      </c>
      <c r="W144" s="53">
        <v>39877</v>
      </c>
      <c r="X144" s="53">
        <v>422875</v>
      </c>
      <c r="Y144" s="53">
        <v>129320</v>
      </c>
      <c r="Z144" s="53">
        <v>63323</v>
      </c>
      <c r="AA144" s="53">
        <v>385360</v>
      </c>
      <c r="AB144" s="53">
        <v>84311</v>
      </c>
      <c r="AC144" s="53">
        <v>73058</v>
      </c>
      <c r="AD144" s="53">
        <v>169425</v>
      </c>
      <c r="AE144" s="53">
        <v>16865</v>
      </c>
      <c r="AF144" s="53">
        <v>16685</v>
      </c>
      <c r="AG144" s="53">
        <v>82370</v>
      </c>
      <c r="AH144" s="53">
        <v>40816</v>
      </c>
      <c r="AI144" s="53">
        <v>397</v>
      </c>
      <c r="AJ144" s="53">
        <v>57378</v>
      </c>
      <c r="AK144" s="53">
        <v>41680</v>
      </c>
      <c r="AL144" s="53">
        <v>37826</v>
      </c>
      <c r="AM144" s="228">
        <v>142</v>
      </c>
    </row>
    <row r="145" spans="1:39">
      <c r="A145" s="637"/>
      <c r="B145" s="662" t="s">
        <v>195</v>
      </c>
      <c r="C145" s="662"/>
      <c r="D145" s="393" t="s">
        <v>196</v>
      </c>
      <c r="E145" s="394"/>
      <c r="F145" s="394"/>
      <c r="G145" s="632" t="s">
        <v>197</v>
      </c>
      <c r="H145" s="633"/>
      <c r="I145" s="59">
        <v>269</v>
      </c>
      <c r="J145" s="59">
        <v>367</v>
      </c>
      <c r="K145" s="59">
        <v>123</v>
      </c>
      <c r="L145" s="50">
        <v>5601</v>
      </c>
      <c r="M145" s="59">
        <v>1</v>
      </c>
      <c r="N145" s="59">
        <v>198</v>
      </c>
      <c r="O145" s="59">
        <v>286</v>
      </c>
      <c r="P145" s="59">
        <v>303</v>
      </c>
      <c r="Q145" s="59">
        <v>198</v>
      </c>
      <c r="R145" s="59">
        <v>24</v>
      </c>
      <c r="S145" s="59">
        <v>40</v>
      </c>
      <c r="T145" s="59">
        <v>78</v>
      </c>
      <c r="U145" s="59">
        <v>66</v>
      </c>
      <c r="V145" s="59">
        <v>116</v>
      </c>
      <c r="W145" s="59">
        <v>90</v>
      </c>
      <c r="X145" s="59">
        <v>614</v>
      </c>
      <c r="Y145" s="59">
        <v>191</v>
      </c>
      <c r="Z145" s="59">
        <v>233</v>
      </c>
      <c r="AA145" s="59">
        <v>549</v>
      </c>
      <c r="AB145" s="59">
        <v>187</v>
      </c>
      <c r="AC145" s="59">
        <v>102</v>
      </c>
      <c r="AD145" s="59">
        <v>171</v>
      </c>
      <c r="AE145" s="59">
        <v>267</v>
      </c>
      <c r="AF145" s="59">
        <v>74</v>
      </c>
      <c r="AG145" s="59">
        <v>85</v>
      </c>
      <c r="AH145" s="59">
        <v>87</v>
      </c>
      <c r="AI145" s="50">
        <v>1</v>
      </c>
      <c r="AJ145" s="59">
        <v>581</v>
      </c>
      <c r="AK145" s="59">
        <v>166</v>
      </c>
      <c r="AL145" s="59">
        <v>134</v>
      </c>
      <c r="AM145" s="228">
        <v>143</v>
      </c>
    </row>
    <row r="146" spans="1:39" ht="15.75">
      <c r="A146" s="637"/>
      <c r="B146" s="662"/>
      <c r="C146" s="662"/>
      <c r="D146" s="393"/>
      <c r="E146" s="394"/>
      <c r="F146" s="394"/>
      <c r="G146" s="632" t="s">
        <v>198</v>
      </c>
      <c r="H146" s="633" t="s">
        <v>198</v>
      </c>
      <c r="I146" s="61">
        <v>7420</v>
      </c>
      <c r="J146" s="61">
        <v>1100</v>
      </c>
      <c r="K146" s="61">
        <v>53</v>
      </c>
      <c r="L146" s="60">
        <v>42269</v>
      </c>
      <c r="M146" s="61">
        <v>14</v>
      </c>
      <c r="N146" s="61">
        <v>1725</v>
      </c>
      <c r="O146" s="61">
        <v>262</v>
      </c>
      <c r="P146" s="61">
        <v>5783</v>
      </c>
      <c r="Q146" s="61">
        <v>799</v>
      </c>
      <c r="R146" s="61">
        <v>3</v>
      </c>
      <c r="S146" s="61">
        <v>9</v>
      </c>
      <c r="T146" s="61">
        <v>1</v>
      </c>
      <c r="U146" s="61">
        <v>207</v>
      </c>
      <c r="V146" s="61">
        <v>112</v>
      </c>
      <c r="W146" s="61">
        <v>1250</v>
      </c>
      <c r="X146" s="61">
        <v>5094</v>
      </c>
      <c r="Y146" s="61">
        <v>88</v>
      </c>
      <c r="Z146" s="61">
        <v>50</v>
      </c>
      <c r="AA146" s="61">
        <v>1680</v>
      </c>
      <c r="AB146" s="61">
        <v>30</v>
      </c>
      <c r="AC146" s="61">
        <v>41</v>
      </c>
      <c r="AD146" s="61">
        <v>9614</v>
      </c>
      <c r="AE146" s="61">
        <v>118</v>
      </c>
      <c r="AF146" s="61">
        <v>5622</v>
      </c>
      <c r="AG146" s="61">
        <v>995</v>
      </c>
      <c r="AH146" s="61">
        <v>1</v>
      </c>
      <c r="AI146" s="60"/>
      <c r="AJ146" s="61"/>
      <c r="AK146" s="61">
        <v>32</v>
      </c>
      <c r="AL146" s="61">
        <v>166</v>
      </c>
      <c r="AM146" s="228">
        <v>144</v>
      </c>
    </row>
    <row r="147" spans="1:39">
      <c r="A147" s="637"/>
      <c r="B147" s="662"/>
      <c r="C147" s="662"/>
      <c r="D147" s="393"/>
      <c r="E147" s="394"/>
      <c r="F147" s="394"/>
      <c r="G147" s="632" t="s">
        <v>199</v>
      </c>
      <c r="H147" s="633" t="s">
        <v>199</v>
      </c>
      <c r="I147" s="59">
        <v>306</v>
      </c>
      <c r="J147" s="59">
        <v>23</v>
      </c>
      <c r="K147" s="59">
        <v>428</v>
      </c>
      <c r="L147" s="50">
        <v>35885</v>
      </c>
      <c r="M147" s="59">
        <v>99</v>
      </c>
      <c r="N147" s="59">
        <v>1457</v>
      </c>
      <c r="O147" s="59">
        <v>2333</v>
      </c>
      <c r="P147" s="59">
        <v>124</v>
      </c>
      <c r="Q147" s="59">
        <v>705</v>
      </c>
      <c r="R147" s="59">
        <v>152</v>
      </c>
      <c r="S147" s="59">
        <v>516</v>
      </c>
      <c r="T147" s="59">
        <v>861</v>
      </c>
      <c r="U147" s="59">
        <v>183</v>
      </c>
      <c r="V147" s="59">
        <v>786</v>
      </c>
      <c r="W147" s="59">
        <v>331</v>
      </c>
      <c r="X147" s="59">
        <v>5465</v>
      </c>
      <c r="Y147" s="59">
        <v>667</v>
      </c>
      <c r="Z147" s="59">
        <v>438</v>
      </c>
      <c r="AA147" s="59">
        <v>3980</v>
      </c>
      <c r="AB147" s="59">
        <v>9033</v>
      </c>
      <c r="AC147" s="59">
        <v>235</v>
      </c>
      <c r="AD147" s="59">
        <v>875</v>
      </c>
      <c r="AE147" s="59">
        <v>192</v>
      </c>
      <c r="AF147" s="59">
        <v>1693</v>
      </c>
      <c r="AG147" s="59">
        <v>2401</v>
      </c>
      <c r="AH147" s="59">
        <v>154</v>
      </c>
      <c r="AI147" s="50">
        <v>1</v>
      </c>
      <c r="AJ147" s="59"/>
      <c r="AK147" s="59">
        <v>2064</v>
      </c>
      <c r="AL147" s="59">
        <v>383</v>
      </c>
      <c r="AM147" s="228">
        <v>145</v>
      </c>
    </row>
    <row r="148" spans="1:39" ht="15.75">
      <c r="A148" s="637"/>
      <c r="B148" s="662"/>
      <c r="C148" s="662"/>
      <c r="D148" s="393"/>
      <c r="E148" s="394"/>
      <c r="F148" s="394"/>
      <c r="G148" s="632" t="s">
        <v>200</v>
      </c>
      <c r="H148" s="633" t="s">
        <v>200</v>
      </c>
      <c r="I148" s="61">
        <v>2</v>
      </c>
      <c r="J148" s="61"/>
      <c r="K148" s="61"/>
      <c r="L148" s="60">
        <v>328</v>
      </c>
      <c r="M148" s="61"/>
      <c r="N148" s="61"/>
      <c r="O148" s="61"/>
      <c r="P148" s="61"/>
      <c r="Q148" s="61"/>
      <c r="R148" s="61"/>
      <c r="S148" s="61"/>
      <c r="T148" s="61"/>
      <c r="U148" s="61"/>
      <c r="V148" s="61">
        <v>317</v>
      </c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>
        <v>9</v>
      </c>
      <c r="AH148" s="61"/>
      <c r="AI148" s="60"/>
      <c r="AJ148" s="61"/>
      <c r="AK148" s="61"/>
      <c r="AL148" s="61"/>
      <c r="AM148" s="228">
        <v>146</v>
      </c>
    </row>
    <row r="149" spans="1:39">
      <c r="A149" s="637"/>
      <c r="B149" s="662"/>
      <c r="C149" s="662"/>
      <c r="D149" s="393"/>
      <c r="E149" s="394"/>
      <c r="F149" s="394"/>
      <c r="G149" s="632" t="s">
        <v>201</v>
      </c>
      <c r="H149" s="633" t="s">
        <v>201</v>
      </c>
      <c r="I149" s="59">
        <v>3</v>
      </c>
      <c r="J149" s="59"/>
      <c r="K149" s="59">
        <v>1</v>
      </c>
      <c r="L149" s="50">
        <v>513</v>
      </c>
      <c r="M149" s="59">
        <v>2</v>
      </c>
      <c r="N149" s="59">
        <v>45</v>
      </c>
      <c r="O149" s="59">
        <v>18</v>
      </c>
      <c r="P149" s="59">
        <v>4</v>
      </c>
      <c r="Q149" s="59">
        <v>49</v>
      </c>
      <c r="R149" s="59"/>
      <c r="S149" s="59"/>
      <c r="T149" s="59"/>
      <c r="U149" s="59"/>
      <c r="V149" s="59">
        <v>8</v>
      </c>
      <c r="W149" s="59"/>
      <c r="X149" s="59">
        <v>104</v>
      </c>
      <c r="Y149" s="59"/>
      <c r="Z149" s="59"/>
      <c r="AA149" s="59">
        <v>2</v>
      </c>
      <c r="AB149" s="59">
        <v>3</v>
      </c>
      <c r="AC149" s="59">
        <v>8</v>
      </c>
      <c r="AD149" s="59">
        <v>2</v>
      </c>
      <c r="AE149" s="59"/>
      <c r="AF149" s="59">
        <v>3</v>
      </c>
      <c r="AG149" s="59">
        <v>234</v>
      </c>
      <c r="AH149" s="59"/>
      <c r="AI149" s="50"/>
      <c r="AJ149" s="59"/>
      <c r="AK149" s="59">
        <v>27</v>
      </c>
      <c r="AL149" s="59"/>
      <c r="AM149" s="228">
        <v>147</v>
      </c>
    </row>
    <row r="150" spans="1:39" ht="15.75">
      <c r="A150" s="637"/>
      <c r="B150" s="662"/>
      <c r="C150" s="662"/>
      <c r="D150" s="393"/>
      <c r="E150" s="394"/>
      <c r="F150" s="394"/>
      <c r="G150" s="632" t="s">
        <v>202</v>
      </c>
      <c r="H150" s="633" t="s">
        <v>202</v>
      </c>
      <c r="I150" s="61">
        <v>47782</v>
      </c>
      <c r="J150" s="61">
        <v>160637</v>
      </c>
      <c r="K150" s="61">
        <v>59827</v>
      </c>
      <c r="L150" s="60">
        <v>2983161</v>
      </c>
      <c r="M150" s="61">
        <v>14435</v>
      </c>
      <c r="N150" s="61">
        <v>181231</v>
      </c>
      <c r="O150" s="61">
        <v>197053</v>
      </c>
      <c r="P150" s="61">
        <v>389194</v>
      </c>
      <c r="Q150" s="61">
        <v>130543</v>
      </c>
      <c r="R150" s="61">
        <v>29100</v>
      </c>
      <c r="S150" s="61">
        <v>19139</v>
      </c>
      <c r="T150" s="61">
        <v>15370</v>
      </c>
      <c r="U150" s="61">
        <v>46201</v>
      </c>
      <c r="V150" s="61">
        <v>30203</v>
      </c>
      <c r="W150" s="61">
        <v>39877</v>
      </c>
      <c r="X150" s="61">
        <v>422768</v>
      </c>
      <c r="Y150" s="61">
        <v>129322</v>
      </c>
      <c r="Z150" s="61">
        <v>63323</v>
      </c>
      <c r="AA150" s="61">
        <v>385359</v>
      </c>
      <c r="AB150" s="61">
        <v>84316</v>
      </c>
      <c r="AC150" s="61">
        <v>73065</v>
      </c>
      <c r="AD150" s="61">
        <v>169448</v>
      </c>
      <c r="AE150" s="61">
        <v>16868</v>
      </c>
      <c r="AF150" s="61">
        <v>16685</v>
      </c>
      <c r="AG150" s="61">
        <v>83201</v>
      </c>
      <c r="AH150" s="61">
        <v>40813</v>
      </c>
      <c r="AI150" s="60">
        <v>397</v>
      </c>
      <c r="AJ150" s="61">
        <v>57379</v>
      </c>
      <c r="AK150" s="61">
        <v>41742</v>
      </c>
      <c r="AL150" s="61">
        <v>37827</v>
      </c>
      <c r="AM150" s="228">
        <v>148</v>
      </c>
    </row>
    <row r="151" spans="1:39">
      <c r="A151" s="637"/>
      <c r="B151" s="662"/>
      <c r="C151" s="662"/>
      <c r="D151" s="393"/>
      <c r="E151" s="394"/>
      <c r="F151" s="394"/>
      <c r="G151" s="632" t="s">
        <v>203</v>
      </c>
      <c r="H151" s="633" t="s">
        <v>203</v>
      </c>
      <c r="I151" s="59">
        <v>4</v>
      </c>
      <c r="J151" s="59">
        <v>134</v>
      </c>
      <c r="K151" s="59">
        <v>499</v>
      </c>
      <c r="L151" s="50">
        <v>30294</v>
      </c>
      <c r="M151" s="59"/>
      <c r="N151" s="59">
        <v>22</v>
      </c>
      <c r="O151" s="59">
        <v>109</v>
      </c>
      <c r="P151" s="59">
        <v>104</v>
      </c>
      <c r="Q151" s="59">
        <v>70</v>
      </c>
      <c r="R151" s="59">
        <v>5</v>
      </c>
      <c r="S151" s="59"/>
      <c r="T151" s="59">
        <v>7</v>
      </c>
      <c r="U151" s="59">
        <v>98</v>
      </c>
      <c r="V151" s="59">
        <v>1</v>
      </c>
      <c r="W151" s="59">
        <v>13</v>
      </c>
      <c r="X151" s="59">
        <v>50</v>
      </c>
      <c r="Y151" s="59">
        <v>8</v>
      </c>
      <c r="Z151" s="59">
        <v>18462</v>
      </c>
      <c r="AA151" s="59">
        <v>10435</v>
      </c>
      <c r="AB151" s="59">
        <v>4</v>
      </c>
      <c r="AC151" s="59">
        <v>84</v>
      </c>
      <c r="AD151" s="59">
        <v>27</v>
      </c>
      <c r="AE151" s="59">
        <v>1</v>
      </c>
      <c r="AF151" s="59">
        <v>1</v>
      </c>
      <c r="AG151" s="59">
        <v>4</v>
      </c>
      <c r="AH151" s="59">
        <v>1</v>
      </c>
      <c r="AI151" s="50"/>
      <c r="AJ151" s="59">
        <v>2</v>
      </c>
      <c r="AK151" s="59">
        <v>3</v>
      </c>
      <c r="AL151" s="59">
        <v>146</v>
      </c>
      <c r="AM151" s="228">
        <v>149</v>
      </c>
    </row>
    <row r="152" spans="1:39" ht="15.75">
      <c r="A152" s="637"/>
      <c r="B152" s="662"/>
      <c r="C152" s="662"/>
      <c r="D152" s="393"/>
      <c r="E152" s="394"/>
      <c r="F152" s="394"/>
      <c r="G152" s="632" t="s">
        <v>204</v>
      </c>
      <c r="H152" s="633" t="s">
        <v>204</v>
      </c>
      <c r="I152" s="61">
        <v>1</v>
      </c>
      <c r="J152" s="61">
        <v>50</v>
      </c>
      <c r="K152" s="61"/>
      <c r="L152" s="60">
        <v>273</v>
      </c>
      <c r="M152" s="61"/>
      <c r="N152" s="61">
        <v>3</v>
      </c>
      <c r="O152" s="61">
        <v>4</v>
      </c>
      <c r="P152" s="61">
        <v>2</v>
      </c>
      <c r="Q152" s="61">
        <v>5</v>
      </c>
      <c r="R152" s="61">
        <v>1</v>
      </c>
      <c r="S152" s="61">
        <v>6</v>
      </c>
      <c r="T152" s="61"/>
      <c r="U152" s="61">
        <v>17</v>
      </c>
      <c r="V152" s="61">
        <v>11</v>
      </c>
      <c r="W152" s="61">
        <v>14</v>
      </c>
      <c r="X152" s="61">
        <v>18</v>
      </c>
      <c r="Y152" s="61">
        <v>1</v>
      </c>
      <c r="Z152" s="61"/>
      <c r="AA152" s="61">
        <v>7</v>
      </c>
      <c r="AB152" s="61"/>
      <c r="AC152" s="61">
        <v>2</v>
      </c>
      <c r="AD152" s="61">
        <v>54</v>
      </c>
      <c r="AE152" s="61">
        <v>3</v>
      </c>
      <c r="AF152" s="61">
        <v>4</v>
      </c>
      <c r="AG152" s="61">
        <v>62</v>
      </c>
      <c r="AH152" s="61">
        <v>8</v>
      </c>
      <c r="AI152" s="60"/>
      <c r="AJ152" s="61"/>
      <c r="AK152" s="61"/>
      <c r="AL152" s="61"/>
      <c r="AM152" s="228">
        <v>150</v>
      </c>
    </row>
    <row r="153" spans="1:39">
      <c r="A153" s="637"/>
      <c r="B153" s="662"/>
      <c r="C153" s="662"/>
      <c r="D153" s="393"/>
      <c r="E153" s="394"/>
      <c r="F153" s="394"/>
      <c r="G153" s="632" t="s">
        <v>205</v>
      </c>
      <c r="H153" s="633" t="s">
        <v>205</v>
      </c>
      <c r="I153" s="59">
        <v>367</v>
      </c>
      <c r="J153" s="59">
        <v>7</v>
      </c>
      <c r="K153" s="59">
        <v>170</v>
      </c>
      <c r="L153" s="50">
        <v>2308</v>
      </c>
      <c r="M153" s="59"/>
      <c r="N153" s="59">
        <v>23</v>
      </c>
      <c r="O153" s="59">
        <v>45</v>
      </c>
      <c r="P153" s="59">
        <v>19</v>
      </c>
      <c r="Q153" s="59">
        <v>160</v>
      </c>
      <c r="R153" s="59">
        <v>31</v>
      </c>
      <c r="S153" s="59">
        <v>11</v>
      </c>
      <c r="T153" s="59">
        <v>10</v>
      </c>
      <c r="U153" s="59">
        <v>33</v>
      </c>
      <c r="V153" s="59">
        <v>66</v>
      </c>
      <c r="W153" s="59">
        <v>57</v>
      </c>
      <c r="X153" s="59">
        <v>171</v>
      </c>
      <c r="Y153" s="59">
        <v>42</v>
      </c>
      <c r="Z153" s="59">
        <v>126</v>
      </c>
      <c r="AA153" s="59">
        <v>325</v>
      </c>
      <c r="AB153" s="59">
        <v>286</v>
      </c>
      <c r="AC153" s="59">
        <v>14</v>
      </c>
      <c r="AD153" s="59">
        <v>59</v>
      </c>
      <c r="AE153" s="59">
        <v>9</v>
      </c>
      <c r="AF153" s="59">
        <v>50</v>
      </c>
      <c r="AG153" s="59">
        <v>69</v>
      </c>
      <c r="AH153" s="59">
        <v>41</v>
      </c>
      <c r="AI153" s="50"/>
      <c r="AJ153" s="59"/>
      <c r="AK153" s="59">
        <v>33</v>
      </c>
      <c r="AL153" s="59">
        <v>84</v>
      </c>
      <c r="AM153" s="228">
        <v>151</v>
      </c>
    </row>
    <row r="154" spans="1:39" ht="15.75">
      <c r="A154" s="637"/>
      <c r="B154" s="662"/>
      <c r="C154" s="662"/>
      <c r="D154" s="393"/>
      <c r="E154" s="394"/>
      <c r="F154" s="394"/>
      <c r="G154" s="632" t="s">
        <v>206</v>
      </c>
      <c r="H154" s="633" t="s">
        <v>206</v>
      </c>
      <c r="I154" s="61">
        <v>782</v>
      </c>
      <c r="J154" s="61">
        <v>8727</v>
      </c>
      <c r="K154" s="61">
        <v>2165</v>
      </c>
      <c r="L154" s="60">
        <v>147815</v>
      </c>
      <c r="M154" s="61">
        <v>284</v>
      </c>
      <c r="N154" s="61">
        <v>8170</v>
      </c>
      <c r="O154" s="61">
        <v>9171</v>
      </c>
      <c r="P154" s="61">
        <v>12087</v>
      </c>
      <c r="Q154" s="61">
        <v>2247</v>
      </c>
      <c r="R154" s="61">
        <v>393</v>
      </c>
      <c r="S154" s="61">
        <v>370</v>
      </c>
      <c r="T154" s="61">
        <v>1213</v>
      </c>
      <c r="U154" s="61">
        <v>6748</v>
      </c>
      <c r="V154" s="61">
        <v>1772</v>
      </c>
      <c r="W154" s="61">
        <v>1607</v>
      </c>
      <c r="X154" s="61">
        <v>7870</v>
      </c>
      <c r="Y154" s="61">
        <v>836</v>
      </c>
      <c r="Z154" s="61">
        <v>7052</v>
      </c>
      <c r="AA154" s="61">
        <v>9047</v>
      </c>
      <c r="AB154" s="61">
        <v>5416</v>
      </c>
      <c r="AC154" s="61">
        <v>2505</v>
      </c>
      <c r="AD154" s="61">
        <v>48748</v>
      </c>
      <c r="AE154" s="61">
        <v>1233</v>
      </c>
      <c r="AF154" s="61">
        <v>491</v>
      </c>
      <c r="AG154" s="61">
        <v>2660</v>
      </c>
      <c r="AH154" s="61">
        <v>1491</v>
      </c>
      <c r="AI154" s="60">
        <v>201</v>
      </c>
      <c r="AJ154" s="61"/>
      <c r="AK154" s="61">
        <v>1185</v>
      </c>
      <c r="AL154" s="61">
        <v>3342</v>
      </c>
      <c r="AM154" s="228">
        <v>152</v>
      </c>
    </row>
    <row r="155" spans="1:39">
      <c r="A155" s="637"/>
      <c r="B155" s="662"/>
      <c r="C155" s="662"/>
      <c r="D155" s="395"/>
      <c r="E155" s="396"/>
      <c r="F155" s="396"/>
      <c r="G155" s="632" t="s">
        <v>207</v>
      </c>
      <c r="H155" s="633" t="s">
        <v>207</v>
      </c>
      <c r="I155" s="59">
        <v>121</v>
      </c>
      <c r="J155" s="59">
        <v>16153</v>
      </c>
      <c r="K155" s="59">
        <v>59</v>
      </c>
      <c r="L155" s="50">
        <v>49924</v>
      </c>
      <c r="M155" s="59">
        <v>0</v>
      </c>
      <c r="N155" s="59">
        <v>98</v>
      </c>
      <c r="O155" s="59">
        <v>186</v>
      </c>
      <c r="P155" s="59">
        <v>144</v>
      </c>
      <c r="Q155" s="59">
        <v>969</v>
      </c>
      <c r="R155" s="59">
        <v>25</v>
      </c>
      <c r="S155" s="59">
        <v>25</v>
      </c>
      <c r="T155" s="59">
        <v>339</v>
      </c>
      <c r="U155" s="59">
        <v>52</v>
      </c>
      <c r="V155" s="59">
        <v>2483</v>
      </c>
      <c r="W155" s="59">
        <v>86</v>
      </c>
      <c r="X155" s="59">
        <v>487</v>
      </c>
      <c r="Y155" s="59">
        <v>61</v>
      </c>
      <c r="Z155" s="59">
        <v>2098</v>
      </c>
      <c r="AA155" s="59">
        <v>12134</v>
      </c>
      <c r="AB155" s="59">
        <v>12103</v>
      </c>
      <c r="AC155" s="59">
        <v>42</v>
      </c>
      <c r="AD155" s="59">
        <v>1030</v>
      </c>
      <c r="AE155" s="59">
        <v>430</v>
      </c>
      <c r="AF155" s="59">
        <v>247</v>
      </c>
      <c r="AG155" s="59">
        <v>166</v>
      </c>
      <c r="AH155" s="59">
        <v>135</v>
      </c>
      <c r="AI155" s="50">
        <v>61</v>
      </c>
      <c r="AJ155" s="59">
        <v>14</v>
      </c>
      <c r="AK155" s="59">
        <v>106</v>
      </c>
      <c r="AL155" s="59">
        <v>70</v>
      </c>
      <c r="AM155" s="228">
        <v>153</v>
      </c>
    </row>
    <row r="156" spans="1:39" ht="20.25">
      <c r="A156" s="637"/>
      <c r="B156" s="663"/>
      <c r="C156" s="663"/>
      <c r="D156" s="634" t="s">
        <v>195</v>
      </c>
      <c r="E156" s="635"/>
      <c r="F156" s="635"/>
      <c r="G156" s="635"/>
      <c r="H156" s="636"/>
      <c r="I156" s="122">
        <v>57057</v>
      </c>
      <c r="J156" s="63">
        <v>187198</v>
      </c>
      <c r="K156" s="63">
        <v>63325</v>
      </c>
      <c r="L156" s="121">
        <v>3298371</v>
      </c>
      <c r="M156" s="63">
        <v>14835</v>
      </c>
      <c r="N156" s="63">
        <v>192972</v>
      </c>
      <c r="O156" s="63">
        <v>209467</v>
      </c>
      <c r="P156" s="63">
        <v>407764</v>
      </c>
      <c r="Q156" s="63">
        <v>135745</v>
      </c>
      <c r="R156" s="63">
        <v>29734</v>
      </c>
      <c r="S156" s="63">
        <v>20116</v>
      </c>
      <c r="T156" s="63">
        <v>17879</v>
      </c>
      <c r="U156" s="63">
        <v>53605</v>
      </c>
      <c r="V156" s="63">
        <v>35875</v>
      </c>
      <c r="W156" s="63">
        <v>43325</v>
      </c>
      <c r="X156" s="63">
        <v>442641</v>
      </c>
      <c r="Y156" s="63">
        <v>131216</v>
      </c>
      <c r="Z156" s="63">
        <v>91782</v>
      </c>
      <c r="AA156" s="63">
        <v>423518</v>
      </c>
      <c r="AB156" s="63">
        <v>111378</v>
      </c>
      <c r="AC156" s="63">
        <v>76098</v>
      </c>
      <c r="AD156" s="63">
        <v>230028</v>
      </c>
      <c r="AE156" s="63">
        <v>19121</v>
      </c>
      <c r="AF156" s="63">
        <v>24870</v>
      </c>
      <c r="AG156" s="63">
        <v>89886</v>
      </c>
      <c r="AH156" s="63">
        <v>42731</v>
      </c>
      <c r="AI156" s="121">
        <v>661</v>
      </c>
      <c r="AJ156" s="63">
        <v>57976</v>
      </c>
      <c r="AK156" s="63">
        <v>45358</v>
      </c>
      <c r="AL156" s="122">
        <v>42152</v>
      </c>
      <c r="AM156" s="228">
        <v>154</v>
      </c>
    </row>
    <row r="157" spans="1:39" ht="22.5">
      <c r="A157" s="615"/>
      <c r="B157" s="617" t="s">
        <v>208</v>
      </c>
      <c r="C157" s="618"/>
      <c r="D157" s="620" t="s">
        <v>209</v>
      </c>
      <c r="E157" s="621"/>
      <c r="F157" s="621"/>
      <c r="G157" s="622"/>
      <c r="H157" s="64" t="s">
        <v>210</v>
      </c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2"/>
      <c r="AK157" s="62"/>
      <c r="AL157" s="62"/>
      <c r="AM157">
        <v>155</v>
      </c>
    </row>
    <row r="158" spans="1:39" ht="22.5">
      <c r="A158" s="615"/>
      <c r="B158" s="617"/>
      <c r="C158" s="618"/>
      <c r="D158" s="623"/>
      <c r="E158" s="624"/>
      <c r="F158" s="624"/>
      <c r="G158" s="625"/>
      <c r="H158" s="64" t="s">
        <v>211</v>
      </c>
      <c r="I158" s="65"/>
      <c r="J158" s="65"/>
      <c r="K158" s="65"/>
      <c r="L158" s="62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2"/>
      <c r="AJ158" s="65"/>
      <c r="AK158" s="65"/>
      <c r="AL158" s="65"/>
      <c r="AM158">
        <v>156</v>
      </c>
    </row>
    <row r="159" spans="1:39" ht="15.75">
      <c r="A159" s="616"/>
      <c r="B159" s="617"/>
      <c r="C159" s="619"/>
      <c r="D159" s="626"/>
      <c r="E159" s="627"/>
      <c r="F159" s="627"/>
      <c r="G159" s="628"/>
      <c r="H159" s="66" t="s">
        <v>212</v>
      </c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>
        <v>157</v>
      </c>
    </row>
    <row r="160" spans="1:39" ht="15.75">
      <c r="A160" s="416" t="s">
        <v>213</v>
      </c>
      <c r="B160" s="417"/>
      <c r="C160" s="417"/>
      <c r="D160" s="417"/>
      <c r="E160" s="417"/>
      <c r="F160" s="417"/>
      <c r="G160" s="417"/>
      <c r="H160" s="418"/>
      <c r="I160" s="68">
        <v>413</v>
      </c>
      <c r="J160" s="68">
        <v>316</v>
      </c>
      <c r="K160" s="68">
        <v>1801</v>
      </c>
      <c r="L160" s="68">
        <v>44087</v>
      </c>
      <c r="M160" s="68">
        <v>79</v>
      </c>
      <c r="N160" s="68">
        <v>2449</v>
      </c>
      <c r="O160" s="68">
        <v>2466</v>
      </c>
      <c r="P160" s="68">
        <v>3783</v>
      </c>
      <c r="Q160" s="68">
        <v>1498</v>
      </c>
      <c r="R160" s="68">
        <v>120</v>
      </c>
      <c r="S160" s="68">
        <v>174</v>
      </c>
      <c r="T160" s="68">
        <v>185</v>
      </c>
      <c r="U160" s="68">
        <v>3090</v>
      </c>
      <c r="V160" s="68">
        <v>405</v>
      </c>
      <c r="W160" s="68">
        <v>1128</v>
      </c>
      <c r="X160" s="68">
        <v>4341</v>
      </c>
      <c r="Y160" s="68">
        <v>623</v>
      </c>
      <c r="Z160" s="68">
        <v>5173</v>
      </c>
      <c r="AA160" s="68">
        <v>3593</v>
      </c>
      <c r="AB160" s="68">
        <v>1633</v>
      </c>
      <c r="AC160" s="68">
        <v>849</v>
      </c>
      <c r="AD160" s="68">
        <v>4397</v>
      </c>
      <c r="AE160" s="68">
        <v>723</v>
      </c>
      <c r="AF160" s="68">
        <v>396</v>
      </c>
      <c r="AG160" s="68">
        <v>971</v>
      </c>
      <c r="AH160" s="68">
        <v>1011</v>
      </c>
      <c r="AI160" s="68">
        <v>188</v>
      </c>
      <c r="AJ160" s="68">
        <v>0</v>
      </c>
      <c r="AK160" s="68">
        <v>384</v>
      </c>
      <c r="AL160" s="68">
        <v>1896</v>
      </c>
      <c r="AM160" s="227">
        <v>158</v>
      </c>
    </row>
    <row r="161" spans="1:39" ht="20.25">
      <c r="A161" s="69" t="s">
        <v>214</v>
      </c>
      <c r="B161" s="70" t="s">
        <v>215</v>
      </c>
      <c r="C161" s="629"/>
      <c r="D161" s="630"/>
      <c r="E161" s="630"/>
      <c r="F161" s="630"/>
      <c r="G161" s="631"/>
      <c r="H161" s="21" t="s">
        <v>216</v>
      </c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>
        <v>159</v>
      </c>
    </row>
    <row r="162" spans="1:39">
      <c r="A162" s="596" t="s">
        <v>102</v>
      </c>
      <c r="B162" s="597" t="s">
        <v>217</v>
      </c>
      <c r="C162" s="600" t="s">
        <v>218</v>
      </c>
      <c r="D162" s="600"/>
      <c r="E162" s="600"/>
      <c r="F162" s="600"/>
      <c r="G162" s="600"/>
      <c r="H162" s="72" t="s">
        <v>100</v>
      </c>
      <c r="I162" s="27"/>
      <c r="J162" s="5"/>
      <c r="K162" s="5"/>
      <c r="L162" s="123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123"/>
      <c r="AJ162" s="5"/>
      <c r="AK162" s="5"/>
      <c r="AL162" s="27"/>
      <c r="AM162">
        <v>160</v>
      </c>
    </row>
    <row r="163" spans="1:39">
      <c r="A163" s="596"/>
      <c r="B163" s="598"/>
      <c r="C163" s="600"/>
      <c r="D163" s="600"/>
      <c r="E163" s="600"/>
      <c r="F163" s="600"/>
      <c r="G163" s="600"/>
      <c r="H163" s="72" t="s">
        <v>219</v>
      </c>
      <c r="I163" s="27"/>
      <c r="J163" s="5"/>
      <c r="K163" s="5"/>
      <c r="L163" s="123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123"/>
      <c r="AJ163" s="5"/>
      <c r="AK163" s="5"/>
      <c r="AL163" s="27"/>
      <c r="AM163">
        <v>161</v>
      </c>
    </row>
    <row r="164" spans="1:39" ht="15.75">
      <c r="A164" s="596"/>
      <c r="B164" s="599"/>
      <c r="C164" s="600"/>
      <c r="D164" s="600"/>
      <c r="E164" s="600"/>
      <c r="F164" s="600"/>
      <c r="G164" s="600"/>
      <c r="H164" s="72" t="s">
        <v>67</v>
      </c>
      <c r="I164" s="124"/>
      <c r="J164" s="74"/>
      <c r="K164" s="74"/>
      <c r="L164" s="123"/>
      <c r="M164" s="74"/>
      <c r="N164" s="74"/>
      <c r="O164" s="119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119"/>
      <c r="AI164" s="123"/>
      <c r="AJ164" s="74"/>
      <c r="AK164" s="74"/>
      <c r="AL164" s="124"/>
      <c r="AM164">
        <v>162</v>
      </c>
    </row>
    <row r="165" spans="1:39" ht="15" customHeight="1">
      <c r="A165" s="596"/>
      <c r="B165" s="539" t="s">
        <v>220</v>
      </c>
      <c r="C165" s="609" t="s">
        <v>221</v>
      </c>
      <c r="D165" s="610"/>
      <c r="E165" s="610"/>
      <c r="F165" s="610"/>
      <c r="G165" s="229">
        <v>0</v>
      </c>
      <c r="H165" s="75" t="s">
        <v>222</v>
      </c>
      <c r="I165" s="76"/>
      <c r="J165" s="76">
        <v>2</v>
      </c>
      <c r="K165" s="76"/>
      <c r="L165" s="76">
        <v>46</v>
      </c>
      <c r="M165" s="76"/>
      <c r="N165" s="76">
        <v>1</v>
      </c>
      <c r="O165" s="76"/>
      <c r="P165" s="76"/>
      <c r="Q165" s="76">
        <v>1</v>
      </c>
      <c r="R165" s="76"/>
      <c r="S165" s="76"/>
      <c r="T165" s="76"/>
      <c r="U165" s="76"/>
      <c r="V165" s="76">
        <v>1</v>
      </c>
      <c r="W165" s="76"/>
      <c r="X165" s="76">
        <v>4</v>
      </c>
      <c r="Y165" s="76"/>
      <c r="Z165" s="76"/>
      <c r="AA165" s="76">
        <v>1</v>
      </c>
      <c r="AB165" s="76">
        <v>1</v>
      </c>
      <c r="AC165" s="76">
        <v>1</v>
      </c>
      <c r="AD165" s="76">
        <v>13</v>
      </c>
      <c r="AE165" s="76"/>
      <c r="AF165" s="76"/>
      <c r="AG165" s="76">
        <v>18</v>
      </c>
      <c r="AH165" s="76"/>
      <c r="AI165" s="76">
        <v>3</v>
      </c>
      <c r="AJ165" s="76"/>
      <c r="AK165" s="76"/>
      <c r="AL165" s="76"/>
      <c r="AM165" s="228">
        <v>163</v>
      </c>
    </row>
    <row r="166" spans="1:39">
      <c r="A166" s="596"/>
      <c r="B166" s="540"/>
      <c r="C166" s="611"/>
      <c r="D166" s="612"/>
      <c r="E166" s="612"/>
      <c r="F166" s="612"/>
      <c r="G166" s="229">
        <v>1</v>
      </c>
      <c r="H166" s="75" t="s">
        <v>223</v>
      </c>
      <c r="I166" s="76">
        <v>7</v>
      </c>
      <c r="J166" s="76">
        <v>1</v>
      </c>
      <c r="K166" s="76">
        <v>3</v>
      </c>
      <c r="L166" s="76">
        <v>483</v>
      </c>
      <c r="M166" s="76">
        <v>6</v>
      </c>
      <c r="N166" s="76">
        <v>15</v>
      </c>
      <c r="O166" s="76">
        <v>25</v>
      </c>
      <c r="P166" s="76">
        <v>25</v>
      </c>
      <c r="Q166" s="76">
        <v>14</v>
      </c>
      <c r="R166" s="76">
        <v>3</v>
      </c>
      <c r="S166" s="76">
        <v>1</v>
      </c>
      <c r="T166" s="76">
        <v>1</v>
      </c>
      <c r="U166" s="76">
        <v>1</v>
      </c>
      <c r="V166" s="76"/>
      <c r="W166" s="76">
        <v>4</v>
      </c>
      <c r="X166" s="76">
        <v>51</v>
      </c>
      <c r="Y166" s="76">
        <v>30</v>
      </c>
      <c r="Z166" s="76">
        <v>1</v>
      </c>
      <c r="AA166" s="76">
        <v>76</v>
      </c>
      <c r="AB166" s="76">
        <v>13</v>
      </c>
      <c r="AC166" s="76">
        <v>7</v>
      </c>
      <c r="AD166" s="76">
        <v>13</v>
      </c>
      <c r="AE166" s="76">
        <v>1</v>
      </c>
      <c r="AF166" s="76">
        <v>3</v>
      </c>
      <c r="AG166" s="76">
        <v>33</v>
      </c>
      <c r="AH166" s="76">
        <v>1</v>
      </c>
      <c r="AI166" s="76">
        <v>142</v>
      </c>
      <c r="AJ166" s="76"/>
      <c r="AK166" s="76">
        <v>2</v>
      </c>
      <c r="AL166" s="76">
        <v>4</v>
      </c>
      <c r="AM166" s="228">
        <v>164</v>
      </c>
    </row>
    <row r="167" spans="1:39">
      <c r="A167" s="596"/>
      <c r="B167" s="540"/>
      <c r="C167" s="611"/>
      <c r="D167" s="612"/>
      <c r="E167" s="612"/>
      <c r="F167" s="612"/>
      <c r="G167" s="229"/>
      <c r="H167" s="75" t="s">
        <v>224</v>
      </c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228">
        <v>165</v>
      </c>
    </row>
    <row r="168" spans="1:39">
      <c r="A168" s="596"/>
      <c r="B168" s="540"/>
      <c r="C168" s="611"/>
      <c r="D168" s="612"/>
      <c r="E168" s="612"/>
      <c r="F168" s="612"/>
      <c r="G168" s="229">
        <v>2</v>
      </c>
      <c r="H168" s="75" t="s">
        <v>225</v>
      </c>
      <c r="I168" s="76">
        <v>1670</v>
      </c>
      <c r="J168" s="76"/>
      <c r="K168" s="76">
        <v>1304</v>
      </c>
      <c r="L168" s="76">
        <v>54307</v>
      </c>
      <c r="M168" s="76">
        <v>277</v>
      </c>
      <c r="N168" s="76">
        <v>4949</v>
      </c>
      <c r="O168" s="76">
        <v>2419</v>
      </c>
      <c r="P168" s="76">
        <v>4524</v>
      </c>
      <c r="Q168" s="76">
        <v>4513</v>
      </c>
      <c r="R168" s="76">
        <v>2045</v>
      </c>
      <c r="S168" s="76">
        <v>1709</v>
      </c>
      <c r="T168" s="76">
        <v>473</v>
      </c>
      <c r="U168" s="76">
        <v>2192</v>
      </c>
      <c r="V168" s="76">
        <v>1603</v>
      </c>
      <c r="W168" s="76">
        <v>1540</v>
      </c>
      <c r="X168" s="76">
        <v>3069</v>
      </c>
      <c r="Y168" s="76">
        <v>559</v>
      </c>
      <c r="Z168" s="76">
        <v>490</v>
      </c>
      <c r="AA168" s="76">
        <v>2528</v>
      </c>
      <c r="AB168" s="76">
        <v>4329</v>
      </c>
      <c r="AC168" s="76">
        <v>1284</v>
      </c>
      <c r="AD168" s="76">
        <v>2588</v>
      </c>
      <c r="AE168" s="76">
        <v>539</v>
      </c>
      <c r="AF168" s="76">
        <v>786</v>
      </c>
      <c r="AG168" s="76">
        <v>2011</v>
      </c>
      <c r="AH168" s="76">
        <v>1586</v>
      </c>
      <c r="AI168" s="76">
        <v>2422</v>
      </c>
      <c r="AJ168" s="76"/>
      <c r="AK168" s="76">
        <v>1458</v>
      </c>
      <c r="AL168" s="76">
        <v>1440</v>
      </c>
      <c r="AM168" s="228">
        <v>166</v>
      </c>
    </row>
    <row r="169" spans="1:39">
      <c r="A169" s="596"/>
      <c r="B169" s="540"/>
      <c r="C169" s="611"/>
      <c r="D169" s="612"/>
      <c r="E169" s="612"/>
      <c r="F169" s="612"/>
      <c r="G169" s="229">
        <v>3</v>
      </c>
      <c r="H169" s="75" t="s">
        <v>226</v>
      </c>
      <c r="I169" s="76">
        <v>311</v>
      </c>
      <c r="J169" s="76">
        <v>1</v>
      </c>
      <c r="K169" s="76">
        <v>523</v>
      </c>
      <c r="L169" s="76">
        <v>23639</v>
      </c>
      <c r="M169" s="76">
        <v>160</v>
      </c>
      <c r="N169" s="76">
        <v>2404</v>
      </c>
      <c r="O169" s="76">
        <v>2421</v>
      </c>
      <c r="P169" s="76">
        <v>1766</v>
      </c>
      <c r="Q169" s="76">
        <v>2042</v>
      </c>
      <c r="R169" s="76">
        <v>1819</v>
      </c>
      <c r="S169" s="76">
        <v>522</v>
      </c>
      <c r="T169" s="76">
        <v>311</v>
      </c>
      <c r="U169" s="76">
        <v>433</v>
      </c>
      <c r="V169" s="76">
        <v>434</v>
      </c>
      <c r="W169" s="76">
        <v>519</v>
      </c>
      <c r="X169" s="76">
        <v>816</v>
      </c>
      <c r="Y169" s="76">
        <v>689</v>
      </c>
      <c r="Z169" s="76">
        <v>206</v>
      </c>
      <c r="AA169" s="76">
        <v>882</v>
      </c>
      <c r="AB169" s="76">
        <v>910</v>
      </c>
      <c r="AC169" s="76">
        <v>259</v>
      </c>
      <c r="AD169" s="76">
        <v>1385</v>
      </c>
      <c r="AE169" s="76">
        <v>329</v>
      </c>
      <c r="AF169" s="76">
        <v>121</v>
      </c>
      <c r="AG169" s="76">
        <v>1259</v>
      </c>
      <c r="AH169" s="76">
        <v>407</v>
      </c>
      <c r="AI169" s="76">
        <v>1983</v>
      </c>
      <c r="AJ169" s="76"/>
      <c r="AK169" s="76">
        <v>208</v>
      </c>
      <c r="AL169" s="76">
        <v>435</v>
      </c>
      <c r="AM169" s="228">
        <v>167</v>
      </c>
    </row>
    <row r="170" spans="1:39">
      <c r="A170" s="596"/>
      <c r="B170" s="540"/>
      <c r="C170" s="611"/>
      <c r="D170" s="612"/>
      <c r="E170" s="612"/>
      <c r="F170" s="612"/>
      <c r="G170" s="229"/>
      <c r="H170" s="75" t="s">
        <v>49</v>
      </c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228">
        <v>168</v>
      </c>
    </row>
    <row r="171" spans="1:39">
      <c r="A171" s="596"/>
      <c r="B171" s="540"/>
      <c r="C171" s="611"/>
      <c r="D171" s="612"/>
      <c r="E171" s="612"/>
      <c r="F171" s="612"/>
      <c r="G171" s="229">
        <v>4</v>
      </c>
      <c r="H171" s="75" t="s">
        <v>227</v>
      </c>
      <c r="I171" s="76">
        <v>480</v>
      </c>
      <c r="J171" s="76"/>
      <c r="K171" s="76">
        <v>442</v>
      </c>
      <c r="L171" s="76">
        <v>13690</v>
      </c>
      <c r="M171" s="76">
        <v>122</v>
      </c>
      <c r="N171" s="76">
        <v>602</v>
      </c>
      <c r="O171" s="76">
        <v>860</v>
      </c>
      <c r="P171" s="76">
        <v>679</v>
      </c>
      <c r="Q171" s="76">
        <v>593</v>
      </c>
      <c r="R171" s="76">
        <v>157</v>
      </c>
      <c r="S171" s="76">
        <v>361</v>
      </c>
      <c r="T171" s="76">
        <v>99</v>
      </c>
      <c r="U171" s="76">
        <v>616</v>
      </c>
      <c r="V171" s="76">
        <v>293</v>
      </c>
      <c r="W171" s="76">
        <v>480</v>
      </c>
      <c r="X171" s="76">
        <v>1173</v>
      </c>
      <c r="Y171" s="76">
        <v>321</v>
      </c>
      <c r="Z171" s="76">
        <v>208</v>
      </c>
      <c r="AA171" s="76">
        <v>884</v>
      </c>
      <c r="AB171" s="76">
        <v>907</v>
      </c>
      <c r="AC171" s="76">
        <v>248</v>
      </c>
      <c r="AD171" s="76">
        <v>1961</v>
      </c>
      <c r="AE171" s="76">
        <v>301</v>
      </c>
      <c r="AF171" s="76">
        <v>183</v>
      </c>
      <c r="AG171" s="76">
        <v>490</v>
      </c>
      <c r="AH171" s="76">
        <v>519</v>
      </c>
      <c r="AI171" s="76">
        <v>63</v>
      </c>
      <c r="AJ171" s="76"/>
      <c r="AK171" s="76">
        <v>140</v>
      </c>
      <c r="AL171" s="76">
        <v>505</v>
      </c>
      <c r="AM171" s="228">
        <v>169</v>
      </c>
    </row>
    <row r="172" spans="1:39">
      <c r="A172" s="596"/>
      <c r="B172" s="540"/>
      <c r="C172" s="611"/>
      <c r="D172" s="612"/>
      <c r="E172" s="612"/>
      <c r="F172" s="612"/>
      <c r="G172" s="229">
        <v>5</v>
      </c>
      <c r="H172" s="75" t="s">
        <v>228</v>
      </c>
      <c r="I172" s="76"/>
      <c r="J172" s="76"/>
      <c r="K172" s="76">
        <v>7</v>
      </c>
      <c r="L172" s="76">
        <v>361</v>
      </c>
      <c r="M172" s="76"/>
      <c r="N172" s="76">
        <v>23</v>
      </c>
      <c r="O172" s="76">
        <v>23</v>
      </c>
      <c r="P172" s="76">
        <v>39</v>
      </c>
      <c r="Q172" s="76"/>
      <c r="R172" s="76"/>
      <c r="S172" s="76"/>
      <c r="T172" s="76"/>
      <c r="U172" s="76"/>
      <c r="V172" s="76">
        <v>17</v>
      </c>
      <c r="W172" s="76"/>
      <c r="X172" s="76">
        <v>48</v>
      </c>
      <c r="Y172" s="76">
        <v>17</v>
      </c>
      <c r="Z172" s="76"/>
      <c r="AA172" s="76">
        <v>41</v>
      </c>
      <c r="AB172" s="76">
        <v>24</v>
      </c>
      <c r="AC172" s="76">
        <v>2</v>
      </c>
      <c r="AD172" s="76">
        <v>2</v>
      </c>
      <c r="AE172" s="76">
        <v>10</v>
      </c>
      <c r="AF172" s="76"/>
      <c r="AG172" s="76">
        <v>100</v>
      </c>
      <c r="AH172" s="76">
        <v>3</v>
      </c>
      <c r="AI172" s="76">
        <v>5</v>
      </c>
      <c r="AJ172" s="76"/>
      <c r="AK172" s="76"/>
      <c r="AL172" s="76"/>
      <c r="AM172" s="228">
        <v>170</v>
      </c>
    </row>
    <row r="173" spans="1:39">
      <c r="A173" s="596"/>
      <c r="B173" s="540"/>
      <c r="C173" s="611"/>
      <c r="D173" s="612"/>
      <c r="E173" s="612"/>
      <c r="F173" s="612"/>
      <c r="G173" s="229"/>
      <c r="H173" s="75" t="s">
        <v>229</v>
      </c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228">
        <v>171</v>
      </c>
    </row>
    <row r="174" spans="1:39" ht="15.75">
      <c r="A174" s="596"/>
      <c r="B174" s="540"/>
      <c r="C174" s="613"/>
      <c r="D174" s="614"/>
      <c r="E174" s="614"/>
      <c r="F174" s="614"/>
      <c r="G174" s="230"/>
      <c r="H174" s="77" t="s">
        <v>230</v>
      </c>
      <c r="I174" s="68">
        <v>2731</v>
      </c>
      <c r="J174" s="68">
        <v>3</v>
      </c>
      <c r="K174" s="68">
        <v>2422</v>
      </c>
      <c r="L174" s="68">
        <v>93928</v>
      </c>
      <c r="M174" s="68">
        <v>567</v>
      </c>
      <c r="N174" s="68">
        <v>4956</v>
      </c>
      <c r="O174" s="68">
        <v>5033</v>
      </c>
      <c r="P174" s="68">
        <v>9230</v>
      </c>
      <c r="Q174" s="68">
        <v>7564</v>
      </c>
      <c r="R174" s="68">
        <v>3045</v>
      </c>
      <c r="S174" s="68">
        <v>2452</v>
      </c>
      <c r="T174" s="68">
        <v>743</v>
      </c>
      <c r="U174" s="68">
        <v>3260</v>
      </c>
      <c r="V174" s="68">
        <v>2424</v>
      </c>
      <c r="W174" s="68">
        <v>2558</v>
      </c>
      <c r="X174" s="68">
        <v>5654</v>
      </c>
      <c r="Y174" s="68">
        <v>1553</v>
      </c>
      <c r="Z174" s="68">
        <v>884</v>
      </c>
      <c r="AA174" s="68">
        <v>4668</v>
      </c>
      <c r="AB174" s="68">
        <v>7445</v>
      </c>
      <c r="AC174" s="68">
        <v>1855</v>
      </c>
      <c r="AD174" s="68">
        <v>5776</v>
      </c>
      <c r="AE174" s="68">
        <v>1169</v>
      </c>
      <c r="AF174" s="68">
        <v>1146</v>
      </c>
      <c r="AG174" s="68">
        <v>4867</v>
      </c>
      <c r="AH174" s="68">
        <v>2712</v>
      </c>
      <c r="AI174" s="68">
        <v>4852</v>
      </c>
      <c r="AJ174" s="68">
        <v>0</v>
      </c>
      <c r="AK174" s="68">
        <v>1790</v>
      </c>
      <c r="AL174" s="68">
        <v>2485</v>
      </c>
      <c r="AM174" s="228">
        <v>172</v>
      </c>
    </row>
    <row r="175" spans="1:39">
      <c r="A175" s="596"/>
      <c r="B175" s="539" t="s">
        <v>231</v>
      </c>
      <c r="C175" s="601" t="s">
        <v>232</v>
      </c>
      <c r="D175" s="604" t="s">
        <v>233</v>
      </c>
      <c r="E175" s="605"/>
      <c r="F175" s="607" t="s">
        <v>222</v>
      </c>
      <c r="G175" s="608"/>
      <c r="H175" s="78" t="s">
        <v>234</v>
      </c>
      <c r="I175" s="76"/>
      <c r="J175" s="76">
        <v>17</v>
      </c>
      <c r="K175" s="76"/>
      <c r="L175" s="76">
        <v>370</v>
      </c>
      <c r="M175" s="76"/>
      <c r="N175" s="76"/>
      <c r="O175" s="76">
        <v>0</v>
      </c>
      <c r="P175" s="76"/>
      <c r="Q175" s="76"/>
      <c r="R175" s="76"/>
      <c r="S175" s="76"/>
      <c r="T175" s="76"/>
      <c r="U175" s="76"/>
      <c r="V175" s="76">
        <v>1</v>
      </c>
      <c r="W175" s="76"/>
      <c r="X175" s="76">
        <v>28</v>
      </c>
      <c r="Y175" s="76">
        <v>39</v>
      </c>
      <c r="Z175" s="76"/>
      <c r="AA175" s="76">
        <v>140</v>
      </c>
      <c r="AB175" s="76">
        <v>38</v>
      </c>
      <c r="AC175" s="76"/>
      <c r="AD175" s="76">
        <v>99</v>
      </c>
      <c r="AE175" s="76"/>
      <c r="AF175" s="76"/>
      <c r="AG175" s="76">
        <v>8</v>
      </c>
      <c r="AH175" s="76"/>
      <c r="AI175" s="76"/>
      <c r="AJ175" s="76"/>
      <c r="AK175" s="76"/>
      <c r="AL175" s="76"/>
      <c r="AM175" s="228">
        <v>173</v>
      </c>
    </row>
    <row r="176" spans="1:39">
      <c r="A176" s="596"/>
      <c r="B176" s="540"/>
      <c r="C176" s="602"/>
      <c r="D176" s="592"/>
      <c r="E176" s="606"/>
      <c r="F176" s="451" t="s">
        <v>223</v>
      </c>
      <c r="G176" s="452" t="s">
        <v>223</v>
      </c>
      <c r="H176" s="78" t="s">
        <v>235</v>
      </c>
      <c r="I176" s="76">
        <v>719</v>
      </c>
      <c r="J176" s="76">
        <v>31</v>
      </c>
      <c r="K176" s="76">
        <v>153</v>
      </c>
      <c r="L176" s="76">
        <v>14266</v>
      </c>
      <c r="M176" s="76">
        <v>211</v>
      </c>
      <c r="N176" s="76">
        <v>488</v>
      </c>
      <c r="O176" s="76">
        <v>496</v>
      </c>
      <c r="P176" s="76">
        <v>1329</v>
      </c>
      <c r="Q176" s="76">
        <v>657</v>
      </c>
      <c r="R176" s="76">
        <v>72</v>
      </c>
      <c r="S176" s="76">
        <v>94</v>
      </c>
      <c r="T176" s="76">
        <v>26</v>
      </c>
      <c r="U176" s="76">
        <v>68</v>
      </c>
      <c r="V176" s="76">
        <v>39</v>
      </c>
      <c r="W176" s="76">
        <v>43</v>
      </c>
      <c r="X176" s="76">
        <v>2071</v>
      </c>
      <c r="Y176" s="76">
        <v>1645</v>
      </c>
      <c r="Z176" s="76">
        <v>91</v>
      </c>
      <c r="AA176" s="76">
        <v>3342</v>
      </c>
      <c r="AB176" s="76">
        <v>547</v>
      </c>
      <c r="AC176" s="76">
        <v>364</v>
      </c>
      <c r="AD176" s="76">
        <v>239</v>
      </c>
      <c r="AE176" s="76">
        <v>37</v>
      </c>
      <c r="AF176" s="76">
        <v>124</v>
      </c>
      <c r="AG176" s="76">
        <v>1118</v>
      </c>
      <c r="AH176" s="76">
        <v>19</v>
      </c>
      <c r="AI176" s="76"/>
      <c r="AJ176" s="76"/>
      <c r="AK176" s="76">
        <v>144</v>
      </c>
      <c r="AL176" s="76">
        <v>99</v>
      </c>
      <c r="AM176" s="228">
        <v>174</v>
      </c>
    </row>
    <row r="177" spans="1:39">
      <c r="A177" s="596"/>
      <c r="B177" s="540"/>
      <c r="C177" s="602"/>
      <c r="D177" s="592"/>
      <c r="E177" s="606"/>
      <c r="F177" s="451" t="s">
        <v>225</v>
      </c>
      <c r="G177" s="452" t="s">
        <v>225</v>
      </c>
      <c r="H177" s="79" t="s">
        <v>236</v>
      </c>
      <c r="I177" s="76">
        <v>11664</v>
      </c>
      <c r="J177" s="76">
        <v>10</v>
      </c>
      <c r="K177" s="76">
        <v>10209</v>
      </c>
      <c r="L177" s="76">
        <v>327984</v>
      </c>
      <c r="M177" s="76">
        <v>824</v>
      </c>
      <c r="N177" s="76">
        <v>22131</v>
      </c>
      <c r="O177" s="76">
        <v>15173</v>
      </c>
      <c r="P177" s="76">
        <v>27461</v>
      </c>
      <c r="Q177" s="76">
        <v>10274</v>
      </c>
      <c r="R177" s="76">
        <v>4556</v>
      </c>
      <c r="S177" s="76">
        <v>2869</v>
      </c>
      <c r="T177" s="76">
        <v>2990</v>
      </c>
      <c r="U177" s="76">
        <v>4996</v>
      </c>
      <c r="V177" s="76">
        <v>10907</v>
      </c>
      <c r="W177" s="76">
        <v>13674</v>
      </c>
      <c r="X177" s="76">
        <v>33907</v>
      </c>
      <c r="Y177" s="76">
        <v>11644</v>
      </c>
      <c r="Z177" s="76">
        <v>4625</v>
      </c>
      <c r="AA177" s="76">
        <v>44755</v>
      </c>
      <c r="AB177" s="76">
        <v>14732</v>
      </c>
      <c r="AC177" s="76">
        <v>22932</v>
      </c>
      <c r="AD177" s="76">
        <v>13500</v>
      </c>
      <c r="AE177" s="76">
        <v>2043</v>
      </c>
      <c r="AF177" s="76">
        <v>3739</v>
      </c>
      <c r="AG177" s="76">
        <v>14160</v>
      </c>
      <c r="AH177" s="76">
        <v>12107</v>
      </c>
      <c r="AI177" s="76">
        <v>54</v>
      </c>
      <c r="AJ177" s="76"/>
      <c r="AK177" s="76">
        <v>9668</v>
      </c>
      <c r="AL177" s="76">
        <v>2380</v>
      </c>
      <c r="AM177" s="228">
        <v>175</v>
      </c>
    </row>
    <row r="178" spans="1:39" ht="22.5">
      <c r="A178" s="596"/>
      <c r="B178" s="540"/>
      <c r="C178" s="602"/>
      <c r="D178" s="592"/>
      <c r="E178" s="606"/>
      <c r="F178" s="451" t="s">
        <v>237</v>
      </c>
      <c r="G178" s="452" t="s">
        <v>237</v>
      </c>
      <c r="H178" s="79" t="s">
        <v>238</v>
      </c>
      <c r="I178" s="76">
        <v>4899</v>
      </c>
      <c r="J178" s="76">
        <v>128</v>
      </c>
      <c r="K178" s="76">
        <v>1535</v>
      </c>
      <c r="L178" s="76">
        <v>146945</v>
      </c>
      <c r="M178" s="76">
        <v>1267</v>
      </c>
      <c r="N178" s="76">
        <v>9800</v>
      </c>
      <c r="O178" s="76">
        <v>12170</v>
      </c>
      <c r="P178" s="76">
        <v>16186</v>
      </c>
      <c r="Q178" s="76">
        <v>7178</v>
      </c>
      <c r="R178" s="76">
        <v>1422</v>
      </c>
      <c r="S178" s="76">
        <v>498</v>
      </c>
      <c r="T178" s="76">
        <v>1002</v>
      </c>
      <c r="U178" s="76">
        <v>467</v>
      </c>
      <c r="V178" s="76">
        <v>3497</v>
      </c>
      <c r="W178" s="76">
        <v>2943</v>
      </c>
      <c r="X178" s="76">
        <v>20379</v>
      </c>
      <c r="Y178" s="76">
        <v>8866</v>
      </c>
      <c r="Z178" s="76">
        <v>965</v>
      </c>
      <c r="AA178" s="76">
        <v>21775</v>
      </c>
      <c r="AB178" s="76">
        <v>7157</v>
      </c>
      <c r="AC178" s="76">
        <v>8156</v>
      </c>
      <c r="AD178" s="76">
        <v>1794</v>
      </c>
      <c r="AE178" s="76">
        <v>636</v>
      </c>
      <c r="AF178" s="76">
        <v>1451</v>
      </c>
      <c r="AG178" s="76">
        <v>6514</v>
      </c>
      <c r="AH178" s="76">
        <v>2199</v>
      </c>
      <c r="AI178" s="76">
        <v>30</v>
      </c>
      <c r="AJ178" s="76">
        <v>1</v>
      </c>
      <c r="AK178" s="76">
        <v>3500</v>
      </c>
      <c r="AL178" s="76">
        <v>530</v>
      </c>
      <c r="AM178" s="228">
        <v>176</v>
      </c>
    </row>
    <row r="179" spans="1:39" ht="22.5">
      <c r="A179" s="596"/>
      <c r="B179" s="540"/>
      <c r="C179" s="602"/>
      <c r="D179" s="592"/>
      <c r="E179" s="606"/>
      <c r="F179" s="451" t="s">
        <v>227</v>
      </c>
      <c r="G179" s="452" t="s">
        <v>227</v>
      </c>
      <c r="H179" s="79" t="s">
        <v>239</v>
      </c>
      <c r="I179" s="76">
        <v>4723</v>
      </c>
      <c r="J179" s="76">
        <v>55</v>
      </c>
      <c r="K179" s="76">
        <v>1880</v>
      </c>
      <c r="L179" s="76">
        <v>190872</v>
      </c>
      <c r="M179" s="76">
        <v>1451</v>
      </c>
      <c r="N179" s="76">
        <v>7518</v>
      </c>
      <c r="O179" s="76">
        <v>14579</v>
      </c>
      <c r="P179" s="76">
        <v>16090</v>
      </c>
      <c r="Q179" s="76">
        <v>8539</v>
      </c>
      <c r="R179" s="76">
        <v>1635</v>
      </c>
      <c r="S179" s="76">
        <v>655</v>
      </c>
      <c r="T179" s="76">
        <v>4157</v>
      </c>
      <c r="U179" s="76">
        <v>472</v>
      </c>
      <c r="V179" s="76">
        <v>3944</v>
      </c>
      <c r="W179" s="76">
        <v>2249</v>
      </c>
      <c r="X179" s="76">
        <v>32457</v>
      </c>
      <c r="Y179" s="76">
        <v>11219</v>
      </c>
      <c r="Z179" s="76">
        <v>1634</v>
      </c>
      <c r="AA179" s="76">
        <v>25439</v>
      </c>
      <c r="AB179" s="76">
        <v>15787</v>
      </c>
      <c r="AC179" s="76">
        <v>12454</v>
      </c>
      <c r="AD179" s="76">
        <v>5056</v>
      </c>
      <c r="AE179" s="76">
        <v>554</v>
      </c>
      <c r="AF179" s="76">
        <v>2044</v>
      </c>
      <c r="AG179" s="76">
        <v>4413</v>
      </c>
      <c r="AH179" s="76">
        <v>7301</v>
      </c>
      <c r="AI179" s="76">
        <v>0</v>
      </c>
      <c r="AJ179" s="76"/>
      <c r="AK179" s="76">
        <v>4038</v>
      </c>
      <c r="AL179" s="76">
        <v>529</v>
      </c>
      <c r="AM179" s="228">
        <v>177</v>
      </c>
    </row>
    <row r="180" spans="1:39" ht="22.5">
      <c r="A180" s="596"/>
      <c r="B180" s="540"/>
      <c r="C180" s="602"/>
      <c r="D180" s="592"/>
      <c r="E180" s="606"/>
      <c r="F180" s="451" t="s">
        <v>228</v>
      </c>
      <c r="G180" s="452" t="s">
        <v>228</v>
      </c>
      <c r="H180" s="79" t="s">
        <v>240</v>
      </c>
      <c r="I180" s="76"/>
      <c r="J180" s="76"/>
      <c r="K180" s="76">
        <v>808</v>
      </c>
      <c r="L180" s="76">
        <v>54193</v>
      </c>
      <c r="M180" s="76"/>
      <c r="N180" s="76">
        <v>3623</v>
      </c>
      <c r="O180" s="76">
        <v>2219</v>
      </c>
      <c r="P180" s="76">
        <v>4591</v>
      </c>
      <c r="Q180" s="76">
        <v>278</v>
      </c>
      <c r="R180" s="76"/>
      <c r="S180" s="76">
        <v>40</v>
      </c>
      <c r="T180" s="76">
        <v>4</v>
      </c>
      <c r="U180" s="76">
        <v>18</v>
      </c>
      <c r="V180" s="76">
        <v>478</v>
      </c>
      <c r="W180" s="76"/>
      <c r="X180" s="76">
        <v>9424</v>
      </c>
      <c r="Y180" s="76">
        <v>1953</v>
      </c>
      <c r="Z180" s="76">
        <v>9</v>
      </c>
      <c r="AA180" s="76">
        <v>8362</v>
      </c>
      <c r="AB180" s="76">
        <v>1995</v>
      </c>
      <c r="AC180" s="76">
        <v>210</v>
      </c>
      <c r="AD180" s="76">
        <v>94</v>
      </c>
      <c r="AE180" s="76">
        <v>263</v>
      </c>
      <c r="AF180" s="76">
        <v>274</v>
      </c>
      <c r="AG180" s="76">
        <v>19147</v>
      </c>
      <c r="AH180" s="76">
        <v>397</v>
      </c>
      <c r="AI180" s="76">
        <v>6</v>
      </c>
      <c r="AJ180" s="76"/>
      <c r="AK180" s="76"/>
      <c r="AL180" s="76"/>
      <c r="AM180" s="228">
        <v>178</v>
      </c>
    </row>
    <row r="181" spans="1:39" ht="15.75">
      <c r="A181" s="596"/>
      <c r="B181" s="540"/>
      <c r="C181" s="602"/>
      <c r="D181" s="589"/>
      <c r="E181" s="590"/>
      <c r="F181" s="590"/>
      <c r="G181" s="591"/>
      <c r="H181" s="80" t="s">
        <v>241</v>
      </c>
      <c r="I181" s="67">
        <v>22005</v>
      </c>
      <c r="J181" s="67">
        <v>241</v>
      </c>
      <c r="K181" s="67">
        <v>14585</v>
      </c>
      <c r="L181" s="67">
        <v>734630</v>
      </c>
      <c r="M181" s="67">
        <v>3753</v>
      </c>
      <c r="N181" s="67">
        <v>43560</v>
      </c>
      <c r="O181" s="67">
        <v>44637</v>
      </c>
      <c r="P181" s="67">
        <v>65657</v>
      </c>
      <c r="Q181" s="67">
        <v>26926</v>
      </c>
      <c r="R181" s="67">
        <v>7685</v>
      </c>
      <c r="S181" s="67">
        <v>4156</v>
      </c>
      <c r="T181" s="67">
        <v>8179</v>
      </c>
      <c r="U181" s="67">
        <v>6021</v>
      </c>
      <c r="V181" s="67">
        <v>18866</v>
      </c>
      <c r="W181" s="67">
        <v>18909</v>
      </c>
      <c r="X181" s="67">
        <v>98266</v>
      </c>
      <c r="Y181" s="67">
        <v>35366</v>
      </c>
      <c r="Z181" s="67">
        <v>7324</v>
      </c>
      <c r="AA181" s="67">
        <v>103813</v>
      </c>
      <c r="AB181" s="67">
        <v>40256</v>
      </c>
      <c r="AC181" s="67">
        <v>44116</v>
      </c>
      <c r="AD181" s="67">
        <v>20782</v>
      </c>
      <c r="AE181" s="67">
        <v>3533</v>
      </c>
      <c r="AF181" s="67">
        <v>7632</v>
      </c>
      <c r="AG181" s="67">
        <v>45360</v>
      </c>
      <c r="AH181" s="67">
        <v>22023</v>
      </c>
      <c r="AI181" s="67">
        <v>90</v>
      </c>
      <c r="AJ181" s="67">
        <v>1</v>
      </c>
      <c r="AK181" s="67">
        <v>17350</v>
      </c>
      <c r="AL181" s="67">
        <v>3538</v>
      </c>
      <c r="AM181" s="228">
        <v>179</v>
      </c>
    </row>
    <row r="182" spans="1:39">
      <c r="A182" s="596"/>
      <c r="B182" s="540"/>
      <c r="C182" s="602"/>
      <c r="D182" s="592"/>
      <c r="E182" s="593"/>
      <c r="F182" s="437" t="s">
        <v>242</v>
      </c>
      <c r="G182" s="438"/>
      <c r="H182" s="75" t="s">
        <v>243</v>
      </c>
      <c r="I182" s="76">
        <v>23482</v>
      </c>
      <c r="J182" s="76">
        <v>856</v>
      </c>
      <c r="K182" s="76">
        <v>12934</v>
      </c>
      <c r="L182" s="76">
        <v>737127</v>
      </c>
      <c r="M182" s="76">
        <v>3753</v>
      </c>
      <c r="N182" s="76">
        <v>43318</v>
      </c>
      <c r="O182" s="76">
        <v>45297</v>
      </c>
      <c r="P182" s="76">
        <v>65314</v>
      </c>
      <c r="Q182" s="76">
        <v>26393</v>
      </c>
      <c r="R182" s="76">
        <v>7696</v>
      </c>
      <c r="S182" s="76">
        <v>4003</v>
      </c>
      <c r="T182" s="76">
        <v>7764</v>
      </c>
      <c r="U182" s="76">
        <v>9105</v>
      </c>
      <c r="V182" s="76">
        <v>18089</v>
      </c>
      <c r="W182" s="76">
        <v>18605</v>
      </c>
      <c r="X182" s="76">
        <v>100128</v>
      </c>
      <c r="Y182" s="76">
        <v>35472</v>
      </c>
      <c r="Z182" s="76">
        <v>5040</v>
      </c>
      <c r="AA182" s="76">
        <v>110346</v>
      </c>
      <c r="AB182" s="76">
        <v>40721</v>
      </c>
      <c r="AC182" s="76">
        <v>44615</v>
      </c>
      <c r="AD182" s="76">
        <v>21043</v>
      </c>
      <c r="AE182" s="76">
        <v>3420</v>
      </c>
      <c r="AF182" s="76">
        <v>6131</v>
      </c>
      <c r="AG182" s="76">
        <v>45023</v>
      </c>
      <c r="AH182" s="76">
        <v>20384</v>
      </c>
      <c r="AI182" s="76">
        <v>105</v>
      </c>
      <c r="AJ182" s="76">
        <v>1</v>
      </c>
      <c r="AK182" s="76">
        <v>14149</v>
      </c>
      <c r="AL182" s="76">
        <v>3940</v>
      </c>
      <c r="AM182" s="228">
        <v>180</v>
      </c>
    </row>
    <row r="183" spans="1:39">
      <c r="A183" s="596"/>
      <c r="B183" s="540"/>
      <c r="C183" s="602"/>
      <c r="D183" s="592"/>
      <c r="E183" s="593"/>
      <c r="F183" s="437" t="s">
        <v>244</v>
      </c>
      <c r="G183" s="438"/>
      <c r="H183" s="81" t="s">
        <v>244</v>
      </c>
      <c r="I183" s="82">
        <v>526</v>
      </c>
      <c r="J183" s="82">
        <v>0</v>
      </c>
      <c r="K183" s="82">
        <v>1671</v>
      </c>
      <c r="L183" s="82">
        <v>22576</v>
      </c>
      <c r="M183" s="82">
        <v>0</v>
      </c>
      <c r="N183" s="82">
        <v>941</v>
      </c>
      <c r="O183" s="82">
        <v>1099</v>
      </c>
      <c r="P183" s="82">
        <v>609</v>
      </c>
      <c r="Q183" s="82">
        <v>891</v>
      </c>
      <c r="R183" s="82">
        <v>0</v>
      </c>
      <c r="S183" s="82">
        <v>182</v>
      </c>
      <c r="T183" s="82">
        <v>561</v>
      </c>
      <c r="U183" s="82">
        <v>78</v>
      </c>
      <c r="V183" s="82">
        <v>926</v>
      </c>
      <c r="W183" s="82">
        <v>1473</v>
      </c>
      <c r="X183" s="82">
        <v>766</v>
      </c>
      <c r="Y183" s="82">
        <v>356</v>
      </c>
      <c r="Z183" s="82">
        <v>2380</v>
      </c>
      <c r="AA183" s="82">
        <v>597</v>
      </c>
      <c r="AB183" s="82">
        <v>143</v>
      </c>
      <c r="AC183" s="82">
        <v>197</v>
      </c>
      <c r="AD183" s="82">
        <v>285</v>
      </c>
      <c r="AE183" s="82">
        <v>597</v>
      </c>
      <c r="AF183" s="82">
        <v>1588</v>
      </c>
      <c r="AG183" s="82">
        <v>1344</v>
      </c>
      <c r="AH183" s="82">
        <v>1785</v>
      </c>
      <c r="AI183" s="82">
        <v>4</v>
      </c>
      <c r="AJ183" s="82">
        <v>0</v>
      </c>
      <c r="AK183" s="82">
        <v>3246</v>
      </c>
      <c r="AL183" s="82">
        <v>331</v>
      </c>
      <c r="AM183" s="228">
        <v>181</v>
      </c>
    </row>
    <row r="184" spans="1:39" ht="16.5" thickBot="1">
      <c r="A184" s="596"/>
      <c r="B184" s="541"/>
      <c r="C184" s="603"/>
      <c r="D184" s="594"/>
      <c r="E184" s="595"/>
      <c r="F184" s="83"/>
      <c r="G184" s="84"/>
      <c r="H184" s="85" t="s">
        <v>245</v>
      </c>
      <c r="I184" s="86">
        <v>24008</v>
      </c>
      <c r="J184" s="86">
        <v>856</v>
      </c>
      <c r="K184" s="86">
        <v>14605</v>
      </c>
      <c r="L184" s="86">
        <v>759703</v>
      </c>
      <c r="M184" s="86">
        <v>3753</v>
      </c>
      <c r="N184" s="86">
        <v>44259</v>
      </c>
      <c r="O184" s="86">
        <v>46396</v>
      </c>
      <c r="P184" s="86">
        <v>65923</v>
      </c>
      <c r="Q184" s="86">
        <v>27284</v>
      </c>
      <c r="R184" s="86">
        <v>7696</v>
      </c>
      <c r="S184" s="86">
        <v>4185</v>
      </c>
      <c r="T184" s="86">
        <v>8325</v>
      </c>
      <c r="U184" s="86">
        <v>9183</v>
      </c>
      <c r="V184" s="86">
        <v>19015</v>
      </c>
      <c r="W184" s="86">
        <v>20078</v>
      </c>
      <c r="X184" s="86">
        <v>100894</v>
      </c>
      <c r="Y184" s="86">
        <v>35828</v>
      </c>
      <c r="Z184" s="86">
        <v>7420</v>
      </c>
      <c r="AA184" s="86">
        <v>110943</v>
      </c>
      <c r="AB184" s="86">
        <v>40864</v>
      </c>
      <c r="AC184" s="86">
        <v>44812</v>
      </c>
      <c r="AD184" s="86">
        <v>21328</v>
      </c>
      <c r="AE184" s="86">
        <v>4017</v>
      </c>
      <c r="AF184" s="86">
        <v>7719</v>
      </c>
      <c r="AG184" s="86">
        <v>46367</v>
      </c>
      <c r="AH184" s="86">
        <v>22169</v>
      </c>
      <c r="AI184" s="86">
        <v>109</v>
      </c>
      <c r="AJ184" s="86">
        <v>1</v>
      </c>
      <c r="AK184" s="86">
        <v>17395</v>
      </c>
      <c r="AL184" s="86">
        <v>4271</v>
      </c>
      <c r="AM184" s="228">
        <v>182</v>
      </c>
    </row>
    <row r="185" spans="1:39">
      <c r="A185" s="579" t="s">
        <v>246</v>
      </c>
      <c r="B185" s="582" t="s">
        <v>247</v>
      </c>
      <c r="C185" s="585" t="s">
        <v>248</v>
      </c>
      <c r="D185" s="586" t="s">
        <v>249</v>
      </c>
      <c r="E185" s="587" t="s">
        <v>250</v>
      </c>
      <c r="F185" s="588" t="s">
        <v>251</v>
      </c>
      <c r="G185" s="530" t="s">
        <v>252</v>
      </c>
      <c r="H185" s="87" t="s">
        <v>253</v>
      </c>
      <c r="I185" s="88">
        <v>3</v>
      </c>
      <c r="J185" s="88"/>
      <c r="K185" s="88">
        <v>21</v>
      </c>
      <c r="L185" s="88">
        <v>1136</v>
      </c>
      <c r="M185" s="88">
        <v>9</v>
      </c>
      <c r="N185" s="88">
        <v>67</v>
      </c>
      <c r="O185" s="88">
        <v>49</v>
      </c>
      <c r="P185" s="88">
        <v>55</v>
      </c>
      <c r="Q185" s="88">
        <v>20</v>
      </c>
      <c r="R185" s="88">
        <v>1</v>
      </c>
      <c r="S185" s="88">
        <v>48</v>
      </c>
      <c r="T185" s="88"/>
      <c r="U185" s="88">
        <v>41</v>
      </c>
      <c r="V185" s="88"/>
      <c r="W185" s="88">
        <v>35</v>
      </c>
      <c r="X185" s="88">
        <v>70</v>
      </c>
      <c r="Y185" s="88">
        <v>2</v>
      </c>
      <c r="Z185" s="88">
        <v>13</v>
      </c>
      <c r="AA185" s="88">
        <v>77</v>
      </c>
      <c r="AB185" s="88">
        <v>29</v>
      </c>
      <c r="AC185" s="88">
        <v>5</v>
      </c>
      <c r="AD185" s="88">
        <v>185</v>
      </c>
      <c r="AE185" s="88">
        <v>87</v>
      </c>
      <c r="AF185" s="88">
        <v>23</v>
      </c>
      <c r="AG185" s="88">
        <v>18</v>
      </c>
      <c r="AH185" s="88">
        <v>41</v>
      </c>
      <c r="AI185" s="88">
        <v>44</v>
      </c>
      <c r="AJ185" s="88"/>
      <c r="AK185" s="88">
        <v>22</v>
      </c>
      <c r="AL185" s="88">
        <v>171</v>
      </c>
      <c r="AM185" s="231">
        <v>183</v>
      </c>
    </row>
    <row r="186" spans="1:39">
      <c r="A186" s="580"/>
      <c r="B186" s="583"/>
      <c r="C186" s="567"/>
      <c r="D186" s="569"/>
      <c r="E186" s="571"/>
      <c r="F186" s="573"/>
      <c r="G186" s="531"/>
      <c r="H186" s="89" t="s">
        <v>254</v>
      </c>
      <c r="I186" s="73">
        <v>0</v>
      </c>
      <c r="J186" s="73"/>
      <c r="K186" s="73">
        <v>0</v>
      </c>
      <c r="L186" s="73">
        <v>7</v>
      </c>
      <c r="M186" s="73">
        <v>0</v>
      </c>
      <c r="N186" s="73">
        <v>0</v>
      </c>
      <c r="O186" s="73">
        <v>0</v>
      </c>
      <c r="P186" s="73">
        <v>0</v>
      </c>
      <c r="Q186" s="73">
        <v>0</v>
      </c>
      <c r="R186" s="73">
        <v>0</v>
      </c>
      <c r="S186" s="73">
        <v>0</v>
      </c>
      <c r="T186" s="73"/>
      <c r="U186" s="73">
        <v>0</v>
      </c>
      <c r="V186" s="73"/>
      <c r="W186" s="73">
        <v>1</v>
      </c>
      <c r="X186" s="73">
        <v>4</v>
      </c>
      <c r="Y186" s="73">
        <v>1</v>
      </c>
      <c r="Z186" s="73">
        <v>0</v>
      </c>
      <c r="AA186" s="73">
        <v>0</v>
      </c>
      <c r="AB186" s="73">
        <v>0</v>
      </c>
      <c r="AC186" s="73">
        <v>0</v>
      </c>
      <c r="AD186" s="73">
        <v>1</v>
      </c>
      <c r="AE186" s="73">
        <v>0</v>
      </c>
      <c r="AF186" s="73">
        <v>0</v>
      </c>
      <c r="AG186" s="73">
        <v>0</v>
      </c>
      <c r="AH186" s="73">
        <v>0</v>
      </c>
      <c r="AI186" s="73">
        <v>0</v>
      </c>
      <c r="AJ186" s="73"/>
      <c r="AK186" s="73">
        <v>0</v>
      </c>
      <c r="AL186" s="73">
        <v>0</v>
      </c>
      <c r="AM186" s="231">
        <v>184</v>
      </c>
    </row>
    <row r="187" spans="1:39">
      <c r="A187" s="580"/>
      <c r="B187" s="583"/>
      <c r="C187" s="567"/>
      <c r="D187" s="569"/>
      <c r="E187" s="571"/>
      <c r="F187" s="573"/>
      <c r="G187" s="555" t="s">
        <v>255</v>
      </c>
      <c r="H187" s="89" t="s">
        <v>253</v>
      </c>
      <c r="I187" s="73">
        <v>6</v>
      </c>
      <c r="J187" s="73"/>
      <c r="K187" s="73">
        <v>78</v>
      </c>
      <c r="L187" s="73">
        <v>2531</v>
      </c>
      <c r="M187" s="73">
        <v>13</v>
      </c>
      <c r="N187" s="73">
        <v>157</v>
      </c>
      <c r="O187" s="73">
        <v>138</v>
      </c>
      <c r="P187" s="73">
        <v>77</v>
      </c>
      <c r="Q187" s="73">
        <v>82</v>
      </c>
      <c r="R187" s="73"/>
      <c r="S187" s="73">
        <v>17</v>
      </c>
      <c r="T187" s="73">
        <v>3</v>
      </c>
      <c r="U187" s="73">
        <v>75</v>
      </c>
      <c r="V187" s="73">
        <v>4</v>
      </c>
      <c r="W187" s="73">
        <v>28</v>
      </c>
      <c r="X187" s="73">
        <v>347</v>
      </c>
      <c r="Y187" s="73">
        <v>30</v>
      </c>
      <c r="Z187" s="73">
        <v>116</v>
      </c>
      <c r="AA187" s="73">
        <v>219</v>
      </c>
      <c r="AB187" s="73">
        <v>97</v>
      </c>
      <c r="AC187" s="73">
        <v>40</v>
      </c>
      <c r="AD187" s="73">
        <v>249</v>
      </c>
      <c r="AE187" s="73">
        <v>103</v>
      </c>
      <c r="AF187" s="73">
        <v>51</v>
      </c>
      <c r="AG187" s="73">
        <v>41</v>
      </c>
      <c r="AH187" s="73">
        <v>86</v>
      </c>
      <c r="AI187" s="73">
        <v>42</v>
      </c>
      <c r="AJ187" s="73"/>
      <c r="AK187" s="73">
        <v>66</v>
      </c>
      <c r="AL187" s="73">
        <v>366</v>
      </c>
      <c r="AM187" s="231">
        <v>185</v>
      </c>
    </row>
    <row r="188" spans="1:39">
      <c r="A188" s="580"/>
      <c r="B188" s="583"/>
      <c r="C188" s="567"/>
      <c r="D188" s="569"/>
      <c r="E188" s="571"/>
      <c r="F188" s="573"/>
      <c r="G188" s="555"/>
      <c r="H188" s="89" t="s">
        <v>254</v>
      </c>
      <c r="I188" s="73">
        <v>0</v>
      </c>
      <c r="J188" s="73"/>
      <c r="K188" s="73">
        <v>0</v>
      </c>
      <c r="L188" s="73">
        <v>47</v>
      </c>
      <c r="M188" s="73">
        <v>0</v>
      </c>
      <c r="N188" s="73">
        <v>1</v>
      </c>
      <c r="O188" s="73">
        <v>0</v>
      </c>
      <c r="P188" s="73">
        <v>2</v>
      </c>
      <c r="Q188" s="73">
        <v>0</v>
      </c>
      <c r="R188" s="73"/>
      <c r="S188" s="73">
        <v>0</v>
      </c>
      <c r="T188" s="73">
        <v>0</v>
      </c>
      <c r="U188" s="73">
        <v>18</v>
      </c>
      <c r="V188" s="73">
        <v>0</v>
      </c>
      <c r="W188" s="73">
        <v>0</v>
      </c>
      <c r="X188" s="73">
        <v>1</v>
      </c>
      <c r="Y188" s="73">
        <v>0</v>
      </c>
      <c r="Z188" s="73">
        <v>0</v>
      </c>
      <c r="AA188" s="73">
        <v>5</v>
      </c>
      <c r="AB188" s="73">
        <v>0</v>
      </c>
      <c r="AC188" s="73">
        <v>0</v>
      </c>
      <c r="AD188" s="73">
        <v>5</v>
      </c>
      <c r="AE188" s="73">
        <v>0</v>
      </c>
      <c r="AF188" s="73">
        <v>0</v>
      </c>
      <c r="AG188" s="73">
        <v>0</v>
      </c>
      <c r="AH188" s="73">
        <v>1</v>
      </c>
      <c r="AI188" s="73">
        <v>13</v>
      </c>
      <c r="AJ188" s="73"/>
      <c r="AK188" s="73">
        <v>0</v>
      </c>
      <c r="AL188" s="73">
        <v>1</v>
      </c>
      <c r="AM188" s="231">
        <v>186</v>
      </c>
    </row>
    <row r="189" spans="1:39" ht="24">
      <c r="A189" s="580"/>
      <c r="B189" s="583"/>
      <c r="C189" s="567"/>
      <c r="D189" s="569"/>
      <c r="E189" s="571"/>
      <c r="F189" s="573"/>
      <c r="G189" s="90"/>
      <c r="H189" s="91" t="s">
        <v>256</v>
      </c>
      <c r="I189" s="92">
        <f>SUM(I185:I188)</f>
        <v>9</v>
      </c>
      <c r="J189" s="92">
        <f t="shared" ref="J189:AL189" si="19">SUM(J185:J188)</f>
        <v>0</v>
      </c>
      <c r="K189" s="92">
        <f t="shared" si="19"/>
        <v>99</v>
      </c>
      <c r="L189" s="92">
        <f t="shared" si="19"/>
        <v>3721</v>
      </c>
      <c r="M189" s="92">
        <f t="shared" si="19"/>
        <v>22</v>
      </c>
      <c r="N189" s="92">
        <f t="shared" si="19"/>
        <v>225</v>
      </c>
      <c r="O189" s="92">
        <f t="shared" si="19"/>
        <v>187</v>
      </c>
      <c r="P189" s="92">
        <f t="shared" si="19"/>
        <v>134</v>
      </c>
      <c r="Q189" s="92">
        <f t="shared" si="19"/>
        <v>102</v>
      </c>
      <c r="R189" s="92">
        <f t="shared" si="19"/>
        <v>1</v>
      </c>
      <c r="S189" s="92">
        <f t="shared" si="19"/>
        <v>65</v>
      </c>
      <c r="T189" s="92">
        <f t="shared" si="19"/>
        <v>3</v>
      </c>
      <c r="U189" s="92">
        <f t="shared" si="19"/>
        <v>134</v>
      </c>
      <c r="V189" s="92">
        <f t="shared" si="19"/>
        <v>4</v>
      </c>
      <c r="W189" s="92">
        <f t="shared" si="19"/>
        <v>64</v>
      </c>
      <c r="X189" s="92">
        <f t="shared" si="19"/>
        <v>422</v>
      </c>
      <c r="Y189" s="92">
        <f t="shared" si="19"/>
        <v>33</v>
      </c>
      <c r="Z189" s="92">
        <f t="shared" si="19"/>
        <v>129</v>
      </c>
      <c r="AA189" s="92">
        <f t="shared" si="19"/>
        <v>301</v>
      </c>
      <c r="AB189" s="92">
        <f t="shared" si="19"/>
        <v>126</v>
      </c>
      <c r="AC189" s="92">
        <f t="shared" si="19"/>
        <v>45</v>
      </c>
      <c r="AD189" s="92">
        <f t="shared" si="19"/>
        <v>440</v>
      </c>
      <c r="AE189" s="92">
        <f t="shared" si="19"/>
        <v>190</v>
      </c>
      <c r="AF189" s="92">
        <f t="shared" si="19"/>
        <v>74</v>
      </c>
      <c r="AG189" s="92">
        <f t="shared" si="19"/>
        <v>59</v>
      </c>
      <c r="AH189" s="92">
        <f t="shared" si="19"/>
        <v>128</v>
      </c>
      <c r="AI189" s="92">
        <f t="shared" si="19"/>
        <v>99</v>
      </c>
      <c r="AJ189" s="92">
        <f t="shared" si="19"/>
        <v>0</v>
      </c>
      <c r="AK189" s="92">
        <f t="shared" si="19"/>
        <v>88</v>
      </c>
      <c r="AL189" s="92">
        <f t="shared" si="19"/>
        <v>538</v>
      </c>
      <c r="AM189" s="231">
        <v>187</v>
      </c>
    </row>
    <row r="190" spans="1:39">
      <c r="A190" s="580"/>
      <c r="B190" s="583"/>
      <c r="C190" s="567"/>
      <c r="D190" s="569"/>
      <c r="E190" s="571"/>
      <c r="F190" s="556" t="s">
        <v>257</v>
      </c>
      <c r="G190" s="559"/>
      <c r="H190" s="89" t="s">
        <v>253</v>
      </c>
      <c r="I190" s="73"/>
      <c r="J190" s="73"/>
      <c r="K190" s="73">
        <v>2</v>
      </c>
      <c r="L190" s="73">
        <v>523</v>
      </c>
      <c r="M190" s="73">
        <v>0</v>
      </c>
      <c r="N190" s="73">
        <v>6</v>
      </c>
      <c r="O190" s="73">
        <v>25</v>
      </c>
      <c r="P190" s="73">
        <v>2</v>
      </c>
      <c r="Q190" s="73">
        <v>1</v>
      </c>
      <c r="R190" s="73">
        <v>0</v>
      </c>
      <c r="S190" s="73">
        <v>2</v>
      </c>
      <c r="T190" s="73">
        <v>0</v>
      </c>
      <c r="U190" s="73">
        <v>7</v>
      </c>
      <c r="V190" s="73">
        <v>0</v>
      </c>
      <c r="W190" s="73"/>
      <c r="X190" s="73">
        <v>89</v>
      </c>
      <c r="Y190" s="73">
        <v>7</v>
      </c>
      <c r="Z190" s="73">
        <v>2</v>
      </c>
      <c r="AA190" s="73">
        <v>105</v>
      </c>
      <c r="AB190" s="73">
        <v>3</v>
      </c>
      <c r="AC190" s="73">
        <v>0</v>
      </c>
      <c r="AD190" s="73">
        <v>28</v>
      </c>
      <c r="AE190" s="73">
        <v>16</v>
      </c>
      <c r="AF190" s="73">
        <v>3</v>
      </c>
      <c r="AG190" s="73">
        <v>2</v>
      </c>
      <c r="AH190" s="73">
        <v>0</v>
      </c>
      <c r="AI190" s="73">
        <v>133</v>
      </c>
      <c r="AJ190" s="73"/>
      <c r="AK190" s="73"/>
      <c r="AL190" s="73">
        <v>90</v>
      </c>
      <c r="AM190" s="231">
        <v>188</v>
      </c>
    </row>
    <row r="191" spans="1:39">
      <c r="A191" s="580"/>
      <c r="B191" s="583"/>
      <c r="C191" s="567"/>
      <c r="D191" s="569"/>
      <c r="E191" s="571"/>
      <c r="F191" s="557"/>
      <c r="G191" s="560"/>
      <c r="H191" s="89" t="s">
        <v>254</v>
      </c>
      <c r="I191" s="73"/>
      <c r="J191" s="73"/>
      <c r="K191" s="73">
        <v>0</v>
      </c>
      <c r="L191" s="73">
        <v>66</v>
      </c>
      <c r="M191" s="73">
        <v>0</v>
      </c>
      <c r="N191" s="73">
        <v>0</v>
      </c>
      <c r="O191" s="73">
        <v>0</v>
      </c>
      <c r="P191" s="73">
        <v>0</v>
      </c>
      <c r="Q191" s="73">
        <v>0</v>
      </c>
      <c r="R191" s="73">
        <v>0</v>
      </c>
      <c r="S191" s="73">
        <v>1</v>
      </c>
      <c r="T191" s="73">
        <v>0</v>
      </c>
      <c r="U191" s="73">
        <v>1</v>
      </c>
      <c r="V191" s="73">
        <v>0</v>
      </c>
      <c r="W191" s="73"/>
      <c r="X191" s="73">
        <v>0</v>
      </c>
      <c r="Y191" s="73">
        <v>0</v>
      </c>
      <c r="Z191" s="73">
        <v>0</v>
      </c>
      <c r="AA191" s="73">
        <v>14</v>
      </c>
      <c r="AB191" s="73">
        <v>0</v>
      </c>
      <c r="AC191" s="73">
        <v>3</v>
      </c>
      <c r="AD191" s="73">
        <v>3</v>
      </c>
      <c r="AE191" s="73">
        <v>8</v>
      </c>
      <c r="AF191" s="73">
        <v>2</v>
      </c>
      <c r="AG191" s="73">
        <v>1</v>
      </c>
      <c r="AH191" s="73">
        <v>3</v>
      </c>
      <c r="AI191" s="73">
        <v>29</v>
      </c>
      <c r="AJ191" s="73"/>
      <c r="AK191" s="73"/>
      <c r="AL191" s="73">
        <v>1</v>
      </c>
      <c r="AM191" s="231">
        <v>189</v>
      </c>
    </row>
    <row r="192" spans="1:39" ht="24">
      <c r="A192" s="580"/>
      <c r="B192" s="583"/>
      <c r="C192" s="567"/>
      <c r="D192" s="569"/>
      <c r="E192" s="571"/>
      <c r="F192" s="558"/>
      <c r="G192" s="561"/>
      <c r="H192" s="91" t="s">
        <v>258</v>
      </c>
      <c r="I192" s="92">
        <f>SUM(I190:I191)</f>
        <v>0</v>
      </c>
      <c r="J192" s="92">
        <f t="shared" ref="J192:AL192" si="20">SUM(J190:J191)</f>
        <v>0</v>
      </c>
      <c r="K192" s="92">
        <f t="shared" si="20"/>
        <v>2</v>
      </c>
      <c r="L192" s="92">
        <f t="shared" si="20"/>
        <v>589</v>
      </c>
      <c r="M192" s="92">
        <f t="shared" si="20"/>
        <v>0</v>
      </c>
      <c r="N192" s="92">
        <f t="shared" si="20"/>
        <v>6</v>
      </c>
      <c r="O192" s="92">
        <f t="shared" si="20"/>
        <v>25</v>
      </c>
      <c r="P192" s="92">
        <f t="shared" si="20"/>
        <v>2</v>
      </c>
      <c r="Q192" s="92">
        <f t="shared" si="20"/>
        <v>1</v>
      </c>
      <c r="R192" s="92">
        <f t="shared" si="20"/>
        <v>0</v>
      </c>
      <c r="S192" s="92">
        <f t="shared" si="20"/>
        <v>3</v>
      </c>
      <c r="T192" s="92">
        <f t="shared" si="20"/>
        <v>0</v>
      </c>
      <c r="U192" s="92">
        <f t="shared" si="20"/>
        <v>8</v>
      </c>
      <c r="V192" s="92">
        <f t="shared" si="20"/>
        <v>0</v>
      </c>
      <c r="W192" s="92">
        <f t="shared" si="20"/>
        <v>0</v>
      </c>
      <c r="X192" s="92">
        <f t="shared" si="20"/>
        <v>89</v>
      </c>
      <c r="Y192" s="92">
        <f t="shared" si="20"/>
        <v>7</v>
      </c>
      <c r="Z192" s="92">
        <f t="shared" si="20"/>
        <v>2</v>
      </c>
      <c r="AA192" s="92">
        <f t="shared" si="20"/>
        <v>119</v>
      </c>
      <c r="AB192" s="92">
        <f t="shared" si="20"/>
        <v>3</v>
      </c>
      <c r="AC192" s="92">
        <f t="shared" si="20"/>
        <v>3</v>
      </c>
      <c r="AD192" s="92">
        <f t="shared" si="20"/>
        <v>31</v>
      </c>
      <c r="AE192" s="92">
        <f t="shared" si="20"/>
        <v>24</v>
      </c>
      <c r="AF192" s="92">
        <f t="shared" si="20"/>
        <v>5</v>
      </c>
      <c r="AG192" s="92">
        <f t="shared" si="20"/>
        <v>3</v>
      </c>
      <c r="AH192" s="92">
        <f t="shared" si="20"/>
        <v>3</v>
      </c>
      <c r="AI192" s="92">
        <f t="shared" si="20"/>
        <v>162</v>
      </c>
      <c r="AJ192" s="92">
        <f t="shared" si="20"/>
        <v>0</v>
      </c>
      <c r="AK192" s="92">
        <f t="shared" si="20"/>
        <v>0</v>
      </c>
      <c r="AL192" s="92">
        <f t="shared" si="20"/>
        <v>91</v>
      </c>
      <c r="AM192" s="231">
        <v>190</v>
      </c>
    </row>
    <row r="193" spans="1:39" ht="15.75">
      <c r="A193" s="580"/>
      <c r="B193" s="583"/>
      <c r="C193" s="567"/>
      <c r="D193" s="569"/>
      <c r="E193" s="572"/>
      <c r="F193" s="574"/>
      <c r="G193" s="575"/>
      <c r="H193" s="93" t="s">
        <v>259</v>
      </c>
      <c r="I193" s="62">
        <f>I189+I192</f>
        <v>9</v>
      </c>
      <c r="J193" s="62">
        <f t="shared" ref="J193:AL193" si="21">J189+J192</f>
        <v>0</v>
      </c>
      <c r="K193" s="62">
        <f t="shared" si="21"/>
        <v>101</v>
      </c>
      <c r="L193" s="62">
        <f t="shared" si="21"/>
        <v>4310</v>
      </c>
      <c r="M193" s="62">
        <f t="shared" si="21"/>
        <v>22</v>
      </c>
      <c r="N193" s="62">
        <f t="shared" si="21"/>
        <v>231</v>
      </c>
      <c r="O193" s="62">
        <f t="shared" si="21"/>
        <v>212</v>
      </c>
      <c r="P193" s="62">
        <f t="shared" si="21"/>
        <v>136</v>
      </c>
      <c r="Q193" s="62">
        <f t="shared" si="21"/>
        <v>103</v>
      </c>
      <c r="R193" s="62">
        <f t="shared" si="21"/>
        <v>1</v>
      </c>
      <c r="S193" s="62">
        <f t="shared" si="21"/>
        <v>68</v>
      </c>
      <c r="T193" s="62">
        <f t="shared" si="21"/>
        <v>3</v>
      </c>
      <c r="U193" s="62">
        <f t="shared" si="21"/>
        <v>142</v>
      </c>
      <c r="V193" s="62">
        <f t="shared" si="21"/>
        <v>4</v>
      </c>
      <c r="W193" s="62">
        <f t="shared" si="21"/>
        <v>64</v>
      </c>
      <c r="X193" s="62">
        <f t="shared" si="21"/>
        <v>511</v>
      </c>
      <c r="Y193" s="62">
        <f t="shared" si="21"/>
        <v>40</v>
      </c>
      <c r="Z193" s="62">
        <f t="shared" si="21"/>
        <v>131</v>
      </c>
      <c r="AA193" s="62">
        <f t="shared" si="21"/>
        <v>420</v>
      </c>
      <c r="AB193" s="62">
        <f t="shared" si="21"/>
        <v>129</v>
      </c>
      <c r="AC193" s="62">
        <f t="shared" si="21"/>
        <v>48</v>
      </c>
      <c r="AD193" s="62">
        <f t="shared" si="21"/>
        <v>471</v>
      </c>
      <c r="AE193" s="62">
        <f t="shared" si="21"/>
        <v>214</v>
      </c>
      <c r="AF193" s="62">
        <f t="shared" si="21"/>
        <v>79</v>
      </c>
      <c r="AG193" s="62">
        <f t="shared" si="21"/>
        <v>62</v>
      </c>
      <c r="AH193" s="62">
        <f t="shared" si="21"/>
        <v>131</v>
      </c>
      <c r="AI193" s="62">
        <f t="shared" si="21"/>
        <v>261</v>
      </c>
      <c r="AJ193" s="62">
        <f t="shared" si="21"/>
        <v>0</v>
      </c>
      <c r="AK193" s="62">
        <f t="shared" si="21"/>
        <v>88</v>
      </c>
      <c r="AL193" s="62">
        <f t="shared" si="21"/>
        <v>629</v>
      </c>
      <c r="AM193" s="231">
        <v>191</v>
      </c>
    </row>
    <row r="194" spans="1:39">
      <c r="A194" s="580"/>
      <c r="B194" s="583"/>
      <c r="C194" s="567"/>
      <c r="D194" s="569" t="s">
        <v>260</v>
      </c>
      <c r="E194" s="576" t="s">
        <v>261</v>
      </c>
      <c r="F194" s="573" t="s">
        <v>251</v>
      </c>
      <c r="G194" s="531" t="s">
        <v>252</v>
      </c>
      <c r="H194" s="89" t="s">
        <v>253</v>
      </c>
      <c r="I194" s="73">
        <v>68</v>
      </c>
      <c r="J194" s="73">
        <v>7</v>
      </c>
      <c r="K194" s="73">
        <v>18</v>
      </c>
      <c r="L194" s="73">
        <v>718</v>
      </c>
      <c r="M194" s="73">
        <v>17</v>
      </c>
      <c r="N194" s="73">
        <v>16</v>
      </c>
      <c r="O194" s="73">
        <v>104</v>
      </c>
      <c r="P194" s="73">
        <v>48</v>
      </c>
      <c r="Q194" s="73">
        <v>77</v>
      </c>
      <c r="R194" s="73">
        <v>6</v>
      </c>
      <c r="S194" s="73">
        <v>14</v>
      </c>
      <c r="T194" s="73"/>
      <c r="U194" s="73">
        <v>15</v>
      </c>
      <c r="V194" s="73">
        <v>1</v>
      </c>
      <c r="W194" s="73">
        <v>17</v>
      </c>
      <c r="X194" s="73">
        <v>40</v>
      </c>
      <c r="Y194" s="73">
        <v>0</v>
      </c>
      <c r="Z194" s="73">
        <v>15</v>
      </c>
      <c r="AA194" s="73">
        <v>89</v>
      </c>
      <c r="AB194" s="73">
        <v>85</v>
      </c>
      <c r="AC194" s="73"/>
      <c r="AD194" s="73">
        <v>27</v>
      </c>
      <c r="AE194" s="73">
        <v>7</v>
      </c>
      <c r="AF194" s="73">
        <v>8</v>
      </c>
      <c r="AG194" s="73">
        <v>9</v>
      </c>
      <c r="AH194" s="73">
        <v>9</v>
      </c>
      <c r="AI194" s="73">
        <v>3</v>
      </c>
      <c r="AJ194" s="73"/>
      <c r="AK194" s="73">
        <v>5</v>
      </c>
      <c r="AL194" s="73">
        <v>13</v>
      </c>
      <c r="AM194" s="231">
        <v>192</v>
      </c>
    </row>
    <row r="195" spans="1:39">
      <c r="A195" s="580"/>
      <c r="B195" s="583"/>
      <c r="C195" s="567"/>
      <c r="D195" s="569"/>
      <c r="E195" s="577"/>
      <c r="F195" s="573"/>
      <c r="G195" s="531"/>
      <c r="H195" s="89" t="s">
        <v>254</v>
      </c>
      <c r="I195" s="73">
        <v>1</v>
      </c>
      <c r="J195" s="73">
        <v>0</v>
      </c>
      <c r="K195" s="73">
        <v>0</v>
      </c>
      <c r="L195" s="73">
        <v>26</v>
      </c>
      <c r="M195" s="73">
        <v>0</v>
      </c>
      <c r="N195" s="73">
        <v>0</v>
      </c>
      <c r="O195" s="73">
        <v>0</v>
      </c>
      <c r="P195" s="73">
        <v>0</v>
      </c>
      <c r="Q195" s="73">
        <v>0</v>
      </c>
      <c r="R195" s="73">
        <v>0</v>
      </c>
      <c r="S195" s="73">
        <v>0</v>
      </c>
      <c r="T195" s="73"/>
      <c r="U195" s="73">
        <v>0</v>
      </c>
      <c r="V195" s="73">
        <v>0</v>
      </c>
      <c r="W195" s="73">
        <v>1</v>
      </c>
      <c r="X195" s="73">
        <v>20</v>
      </c>
      <c r="Y195" s="73">
        <v>2</v>
      </c>
      <c r="Z195" s="73">
        <v>0</v>
      </c>
      <c r="AA195" s="73">
        <v>0</v>
      </c>
      <c r="AB195" s="73">
        <v>0</v>
      </c>
      <c r="AC195" s="73"/>
      <c r="AD195" s="73">
        <v>1</v>
      </c>
      <c r="AE195" s="73">
        <v>1</v>
      </c>
      <c r="AF195" s="73">
        <v>0</v>
      </c>
      <c r="AG195" s="73">
        <v>0</v>
      </c>
      <c r="AH195" s="73">
        <v>0</v>
      </c>
      <c r="AI195" s="73">
        <v>0</v>
      </c>
      <c r="AJ195" s="73"/>
      <c r="AK195" s="73">
        <v>0</v>
      </c>
      <c r="AL195" s="73">
        <v>0</v>
      </c>
      <c r="AM195" s="231">
        <v>193</v>
      </c>
    </row>
    <row r="196" spans="1:39">
      <c r="A196" s="580"/>
      <c r="B196" s="583"/>
      <c r="C196" s="567"/>
      <c r="D196" s="569"/>
      <c r="E196" s="577"/>
      <c r="F196" s="573"/>
      <c r="G196" s="555" t="s">
        <v>255</v>
      </c>
      <c r="H196" s="89" t="s">
        <v>253</v>
      </c>
      <c r="I196" s="73">
        <v>13</v>
      </c>
      <c r="J196" s="73"/>
      <c r="K196" s="73">
        <v>4</v>
      </c>
      <c r="L196" s="73">
        <v>793</v>
      </c>
      <c r="M196" s="73">
        <v>7</v>
      </c>
      <c r="N196" s="73">
        <v>15</v>
      </c>
      <c r="O196" s="73">
        <v>95</v>
      </c>
      <c r="P196" s="73">
        <v>78</v>
      </c>
      <c r="Q196" s="73">
        <v>15</v>
      </c>
      <c r="R196" s="73">
        <v>2</v>
      </c>
      <c r="S196" s="73"/>
      <c r="T196" s="73">
        <v>2</v>
      </c>
      <c r="U196" s="73">
        <v>5</v>
      </c>
      <c r="V196" s="73">
        <v>2</v>
      </c>
      <c r="W196" s="73">
        <v>2</v>
      </c>
      <c r="X196" s="73">
        <v>156</v>
      </c>
      <c r="Y196" s="73">
        <v>25</v>
      </c>
      <c r="Z196" s="73">
        <v>3</v>
      </c>
      <c r="AA196" s="73">
        <v>283</v>
      </c>
      <c r="AB196" s="73">
        <v>42</v>
      </c>
      <c r="AC196" s="73">
        <v>1</v>
      </c>
      <c r="AD196" s="73">
        <v>2</v>
      </c>
      <c r="AE196" s="73">
        <v>1</v>
      </c>
      <c r="AF196" s="73">
        <v>1</v>
      </c>
      <c r="AG196" s="73">
        <v>14</v>
      </c>
      <c r="AH196" s="73">
        <v>2</v>
      </c>
      <c r="AI196" s="73">
        <v>12</v>
      </c>
      <c r="AJ196" s="73"/>
      <c r="AK196" s="73">
        <v>8</v>
      </c>
      <c r="AL196" s="73">
        <v>3</v>
      </c>
      <c r="AM196" s="231">
        <v>194</v>
      </c>
    </row>
    <row r="197" spans="1:39">
      <c r="A197" s="580"/>
      <c r="B197" s="583"/>
      <c r="C197" s="567"/>
      <c r="D197" s="569"/>
      <c r="E197" s="577"/>
      <c r="F197" s="573"/>
      <c r="G197" s="555"/>
      <c r="H197" s="89" t="s">
        <v>254</v>
      </c>
      <c r="I197" s="73">
        <v>0</v>
      </c>
      <c r="J197" s="73"/>
      <c r="K197" s="73">
        <v>0</v>
      </c>
      <c r="L197" s="73">
        <v>14</v>
      </c>
      <c r="M197" s="73">
        <v>0</v>
      </c>
      <c r="N197" s="73">
        <v>0</v>
      </c>
      <c r="O197" s="73">
        <v>0</v>
      </c>
      <c r="P197" s="73">
        <v>0</v>
      </c>
      <c r="Q197" s="73">
        <v>0</v>
      </c>
      <c r="R197" s="73">
        <v>0</v>
      </c>
      <c r="S197" s="73"/>
      <c r="T197" s="73">
        <v>0</v>
      </c>
      <c r="U197" s="73">
        <v>4</v>
      </c>
      <c r="V197" s="73">
        <v>0</v>
      </c>
      <c r="W197" s="73">
        <v>0</v>
      </c>
      <c r="X197" s="73">
        <v>1</v>
      </c>
      <c r="Y197" s="73">
        <v>0</v>
      </c>
      <c r="Z197" s="73">
        <v>1</v>
      </c>
      <c r="AA197" s="73">
        <v>6</v>
      </c>
      <c r="AB197" s="73">
        <v>0</v>
      </c>
      <c r="AC197" s="73">
        <v>0</v>
      </c>
      <c r="AD197" s="73">
        <v>0</v>
      </c>
      <c r="AE197" s="73">
        <v>0</v>
      </c>
      <c r="AF197" s="73">
        <v>0</v>
      </c>
      <c r="AG197" s="73">
        <v>1</v>
      </c>
      <c r="AH197" s="73">
        <v>0</v>
      </c>
      <c r="AI197" s="73">
        <v>1</v>
      </c>
      <c r="AJ197" s="73"/>
      <c r="AK197" s="73">
        <v>0</v>
      </c>
      <c r="AL197" s="73">
        <v>0</v>
      </c>
      <c r="AM197" s="231">
        <v>195</v>
      </c>
    </row>
    <row r="198" spans="1:39">
      <c r="A198" s="580"/>
      <c r="B198" s="583"/>
      <c r="C198" s="567"/>
      <c r="D198" s="569"/>
      <c r="E198" s="577"/>
      <c r="F198" s="573"/>
      <c r="G198" s="90"/>
      <c r="H198" s="91" t="s">
        <v>262</v>
      </c>
      <c r="I198" s="92">
        <f>SUM(I194:I197)</f>
        <v>82</v>
      </c>
      <c r="J198" s="92">
        <f t="shared" ref="J198:AL198" si="22">SUM(J194:J197)</f>
        <v>7</v>
      </c>
      <c r="K198" s="92">
        <f t="shared" si="22"/>
        <v>22</v>
      </c>
      <c r="L198" s="92">
        <f t="shared" si="22"/>
        <v>1551</v>
      </c>
      <c r="M198" s="92">
        <f t="shared" si="22"/>
        <v>24</v>
      </c>
      <c r="N198" s="92">
        <f t="shared" si="22"/>
        <v>31</v>
      </c>
      <c r="O198" s="92">
        <f t="shared" si="22"/>
        <v>199</v>
      </c>
      <c r="P198" s="92">
        <f t="shared" si="22"/>
        <v>126</v>
      </c>
      <c r="Q198" s="92">
        <f t="shared" si="22"/>
        <v>92</v>
      </c>
      <c r="R198" s="92">
        <f t="shared" si="22"/>
        <v>8</v>
      </c>
      <c r="S198" s="92">
        <f t="shared" si="22"/>
        <v>14</v>
      </c>
      <c r="T198" s="92">
        <f t="shared" si="22"/>
        <v>2</v>
      </c>
      <c r="U198" s="92">
        <f t="shared" si="22"/>
        <v>24</v>
      </c>
      <c r="V198" s="92">
        <f t="shared" si="22"/>
        <v>3</v>
      </c>
      <c r="W198" s="92">
        <f t="shared" si="22"/>
        <v>20</v>
      </c>
      <c r="X198" s="92">
        <f t="shared" si="22"/>
        <v>217</v>
      </c>
      <c r="Y198" s="92">
        <f t="shared" si="22"/>
        <v>27</v>
      </c>
      <c r="Z198" s="92">
        <f t="shared" si="22"/>
        <v>19</v>
      </c>
      <c r="AA198" s="92">
        <f t="shared" si="22"/>
        <v>378</v>
      </c>
      <c r="AB198" s="92">
        <f t="shared" si="22"/>
        <v>127</v>
      </c>
      <c r="AC198" s="92">
        <f t="shared" si="22"/>
        <v>1</v>
      </c>
      <c r="AD198" s="92">
        <f t="shared" si="22"/>
        <v>30</v>
      </c>
      <c r="AE198" s="92">
        <f t="shared" si="22"/>
        <v>9</v>
      </c>
      <c r="AF198" s="92">
        <f t="shared" si="22"/>
        <v>9</v>
      </c>
      <c r="AG198" s="92">
        <f t="shared" si="22"/>
        <v>24</v>
      </c>
      <c r="AH198" s="92">
        <f t="shared" si="22"/>
        <v>11</v>
      </c>
      <c r="AI198" s="92">
        <f t="shared" si="22"/>
        <v>16</v>
      </c>
      <c r="AJ198" s="92">
        <f t="shared" si="22"/>
        <v>0</v>
      </c>
      <c r="AK198" s="92">
        <f t="shared" si="22"/>
        <v>13</v>
      </c>
      <c r="AL198" s="92">
        <f t="shared" si="22"/>
        <v>16</v>
      </c>
      <c r="AM198" s="231">
        <v>196</v>
      </c>
    </row>
    <row r="199" spans="1:39">
      <c r="A199" s="580"/>
      <c r="B199" s="583"/>
      <c r="C199" s="567"/>
      <c r="D199" s="569"/>
      <c r="E199" s="577"/>
      <c r="F199" s="556" t="s">
        <v>257</v>
      </c>
      <c r="G199" s="559"/>
      <c r="H199" s="89" t="s">
        <v>253</v>
      </c>
      <c r="I199" s="73">
        <v>6</v>
      </c>
      <c r="J199" s="73"/>
      <c r="K199" s="73">
        <v>1</v>
      </c>
      <c r="L199" s="73">
        <v>320</v>
      </c>
      <c r="M199" s="73">
        <v>3</v>
      </c>
      <c r="N199" s="73">
        <v>7</v>
      </c>
      <c r="O199" s="73">
        <v>30</v>
      </c>
      <c r="P199" s="73">
        <v>14</v>
      </c>
      <c r="Q199" s="73">
        <v>0</v>
      </c>
      <c r="R199" s="73">
        <v>2</v>
      </c>
      <c r="S199" s="73"/>
      <c r="T199" s="73"/>
      <c r="U199" s="73">
        <v>2</v>
      </c>
      <c r="V199" s="73">
        <v>0</v>
      </c>
      <c r="W199" s="73"/>
      <c r="X199" s="73">
        <v>85</v>
      </c>
      <c r="Y199" s="73">
        <v>4</v>
      </c>
      <c r="Z199" s="73">
        <v>0</v>
      </c>
      <c r="AA199" s="73">
        <v>134</v>
      </c>
      <c r="AB199" s="73">
        <v>23</v>
      </c>
      <c r="AC199" s="73">
        <v>0</v>
      </c>
      <c r="AD199" s="73"/>
      <c r="AE199" s="73">
        <v>0</v>
      </c>
      <c r="AF199" s="73">
        <v>0</v>
      </c>
      <c r="AG199" s="73">
        <v>1</v>
      </c>
      <c r="AH199" s="73">
        <v>0</v>
      </c>
      <c r="AI199" s="73">
        <v>5</v>
      </c>
      <c r="AJ199" s="73"/>
      <c r="AK199" s="73">
        <v>1</v>
      </c>
      <c r="AL199" s="73">
        <v>2</v>
      </c>
      <c r="AM199" s="231">
        <v>197</v>
      </c>
    </row>
    <row r="200" spans="1:39">
      <c r="A200" s="580"/>
      <c r="B200" s="583"/>
      <c r="C200" s="567"/>
      <c r="D200" s="569"/>
      <c r="E200" s="577"/>
      <c r="F200" s="557"/>
      <c r="G200" s="560"/>
      <c r="H200" s="89" t="s">
        <v>254</v>
      </c>
      <c r="I200" s="73">
        <v>0</v>
      </c>
      <c r="J200" s="73"/>
      <c r="K200" s="73">
        <v>0</v>
      </c>
      <c r="L200" s="73">
        <v>110</v>
      </c>
      <c r="M200" s="73">
        <v>0</v>
      </c>
      <c r="N200" s="73">
        <v>0</v>
      </c>
      <c r="O200" s="73">
        <v>0</v>
      </c>
      <c r="P200" s="73">
        <v>1</v>
      </c>
      <c r="Q200" s="73">
        <v>0</v>
      </c>
      <c r="R200" s="73">
        <v>0</v>
      </c>
      <c r="S200" s="73"/>
      <c r="T200" s="73"/>
      <c r="U200" s="73">
        <v>0</v>
      </c>
      <c r="V200" s="73">
        <v>0</v>
      </c>
      <c r="W200" s="73"/>
      <c r="X200" s="73">
        <v>4</v>
      </c>
      <c r="Y200" s="73">
        <v>0</v>
      </c>
      <c r="Z200" s="73">
        <v>1</v>
      </c>
      <c r="AA200" s="73">
        <v>79</v>
      </c>
      <c r="AB200" s="73">
        <v>2</v>
      </c>
      <c r="AC200" s="73">
        <v>1</v>
      </c>
      <c r="AD200" s="73"/>
      <c r="AE200" s="73">
        <v>0</v>
      </c>
      <c r="AF200" s="73">
        <v>1</v>
      </c>
      <c r="AG200" s="73">
        <v>6</v>
      </c>
      <c r="AH200" s="73">
        <v>1</v>
      </c>
      <c r="AI200" s="73">
        <v>13</v>
      </c>
      <c r="AJ200" s="73"/>
      <c r="AK200" s="73">
        <v>0</v>
      </c>
      <c r="AL200" s="73">
        <v>1</v>
      </c>
      <c r="AM200" s="231">
        <v>198</v>
      </c>
    </row>
    <row r="201" spans="1:39" ht="24">
      <c r="A201" s="580"/>
      <c r="B201" s="583"/>
      <c r="C201" s="567"/>
      <c r="D201" s="569"/>
      <c r="E201" s="577"/>
      <c r="F201" s="558"/>
      <c r="G201" s="561"/>
      <c r="H201" s="91" t="s">
        <v>263</v>
      </c>
      <c r="I201" s="92">
        <f>SUM(I199:I200)</f>
        <v>6</v>
      </c>
      <c r="J201" s="92">
        <f t="shared" ref="J201:AL201" si="23">SUM(J199:J200)</f>
        <v>0</v>
      </c>
      <c r="K201" s="92">
        <f t="shared" si="23"/>
        <v>1</v>
      </c>
      <c r="L201" s="92">
        <f t="shared" si="23"/>
        <v>430</v>
      </c>
      <c r="M201" s="92">
        <f t="shared" si="23"/>
        <v>3</v>
      </c>
      <c r="N201" s="92">
        <f t="shared" si="23"/>
        <v>7</v>
      </c>
      <c r="O201" s="92">
        <f t="shared" si="23"/>
        <v>30</v>
      </c>
      <c r="P201" s="92">
        <f t="shared" si="23"/>
        <v>15</v>
      </c>
      <c r="Q201" s="92">
        <f t="shared" si="23"/>
        <v>0</v>
      </c>
      <c r="R201" s="92">
        <f t="shared" si="23"/>
        <v>2</v>
      </c>
      <c r="S201" s="92">
        <f t="shared" si="23"/>
        <v>0</v>
      </c>
      <c r="T201" s="92">
        <f t="shared" si="23"/>
        <v>0</v>
      </c>
      <c r="U201" s="92">
        <f t="shared" si="23"/>
        <v>2</v>
      </c>
      <c r="V201" s="92">
        <f t="shared" si="23"/>
        <v>0</v>
      </c>
      <c r="W201" s="92">
        <f t="shared" si="23"/>
        <v>0</v>
      </c>
      <c r="X201" s="92">
        <f t="shared" si="23"/>
        <v>89</v>
      </c>
      <c r="Y201" s="92">
        <f t="shared" si="23"/>
        <v>4</v>
      </c>
      <c r="Z201" s="92">
        <f t="shared" si="23"/>
        <v>1</v>
      </c>
      <c r="AA201" s="92">
        <f t="shared" si="23"/>
        <v>213</v>
      </c>
      <c r="AB201" s="92">
        <f t="shared" si="23"/>
        <v>25</v>
      </c>
      <c r="AC201" s="92">
        <f t="shared" si="23"/>
        <v>1</v>
      </c>
      <c r="AD201" s="92">
        <f t="shared" si="23"/>
        <v>0</v>
      </c>
      <c r="AE201" s="92">
        <f t="shared" si="23"/>
        <v>0</v>
      </c>
      <c r="AF201" s="92">
        <f t="shared" si="23"/>
        <v>1</v>
      </c>
      <c r="AG201" s="92">
        <f t="shared" si="23"/>
        <v>7</v>
      </c>
      <c r="AH201" s="92">
        <f t="shared" si="23"/>
        <v>1</v>
      </c>
      <c r="AI201" s="92">
        <f t="shared" si="23"/>
        <v>18</v>
      </c>
      <c r="AJ201" s="92">
        <f t="shared" si="23"/>
        <v>0</v>
      </c>
      <c r="AK201" s="92">
        <f t="shared" si="23"/>
        <v>1</v>
      </c>
      <c r="AL201" s="92">
        <f t="shared" si="23"/>
        <v>3</v>
      </c>
      <c r="AM201" s="231">
        <v>199</v>
      </c>
    </row>
    <row r="202" spans="1:39" ht="15.75">
      <c r="A202" s="580"/>
      <c r="B202" s="584"/>
      <c r="C202" s="568"/>
      <c r="D202" s="569"/>
      <c r="E202" s="578"/>
      <c r="F202" s="90"/>
      <c r="G202" s="90"/>
      <c r="H202" s="93" t="s">
        <v>264</v>
      </c>
      <c r="I202" s="62">
        <f>I198+I201</f>
        <v>88</v>
      </c>
      <c r="J202" s="62">
        <f t="shared" ref="J202:AL202" si="24">J198+J201</f>
        <v>7</v>
      </c>
      <c r="K202" s="62">
        <f t="shared" si="24"/>
        <v>23</v>
      </c>
      <c r="L202" s="62">
        <f t="shared" si="24"/>
        <v>1981</v>
      </c>
      <c r="M202" s="62">
        <f t="shared" si="24"/>
        <v>27</v>
      </c>
      <c r="N202" s="62">
        <f t="shared" si="24"/>
        <v>38</v>
      </c>
      <c r="O202" s="62">
        <f t="shared" si="24"/>
        <v>229</v>
      </c>
      <c r="P202" s="62">
        <f t="shared" si="24"/>
        <v>141</v>
      </c>
      <c r="Q202" s="62">
        <f t="shared" si="24"/>
        <v>92</v>
      </c>
      <c r="R202" s="62">
        <f t="shared" si="24"/>
        <v>10</v>
      </c>
      <c r="S202" s="62">
        <f t="shared" si="24"/>
        <v>14</v>
      </c>
      <c r="T202" s="62">
        <f t="shared" si="24"/>
        <v>2</v>
      </c>
      <c r="U202" s="62">
        <f t="shared" si="24"/>
        <v>26</v>
      </c>
      <c r="V202" s="62">
        <f t="shared" si="24"/>
        <v>3</v>
      </c>
      <c r="W202" s="62">
        <f t="shared" si="24"/>
        <v>20</v>
      </c>
      <c r="X202" s="62">
        <f t="shared" si="24"/>
        <v>306</v>
      </c>
      <c r="Y202" s="62">
        <f t="shared" si="24"/>
        <v>31</v>
      </c>
      <c r="Z202" s="62">
        <f t="shared" si="24"/>
        <v>20</v>
      </c>
      <c r="AA202" s="62">
        <f t="shared" si="24"/>
        <v>591</v>
      </c>
      <c r="AB202" s="62">
        <f t="shared" si="24"/>
        <v>152</v>
      </c>
      <c r="AC202" s="62">
        <f t="shared" si="24"/>
        <v>2</v>
      </c>
      <c r="AD202" s="62">
        <f t="shared" si="24"/>
        <v>30</v>
      </c>
      <c r="AE202" s="62">
        <f t="shared" si="24"/>
        <v>9</v>
      </c>
      <c r="AF202" s="62">
        <f t="shared" si="24"/>
        <v>10</v>
      </c>
      <c r="AG202" s="62">
        <f t="shared" si="24"/>
        <v>31</v>
      </c>
      <c r="AH202" s="62">
        <f t="shared" si="24"/>
        <v>12</v>
      </c>
      <c r="AI202" s="62">
        <f t="shared" si="24"/>
        <v>34</v>
      </c>
      <c r="AJ202" s="62">
        <f t="shared" si="24"/>
        <v>0</v>
      </c>
      <c r="AK202" s="62">
        <f t="shared" si="24"/>
        <v>14</v>
      </c>
      <c r="AL202" s="62">
        <f t="shared" si="24"/>
        <v>19</v>
      </c>
      <c r="AM202" s="231">
        <v>200</v>
      </c>
    </row>
    <row r="203" spans="1:39">
      <c r="A203" s="580"/>
      <c r="B203" s="539" t="s">
        <v>265</v>
      </c>
      <c r="C203" s="566" t="s">
        <v>266</v>
      </c>
      <c r="D203" s="569" t="s">
        <v>267</v>
      </c>
      <c r="E203" s="570" t="s">
        <v>268</v>
      </c>
      <c r="F203" s="573" t="s">
        <v>251</v>
      </c>
      <c r="G203" s="531" t="s">
        <v>252</v>
      </c>
      <c r="H203" s="89" t="s">
        <v>269</v>
      </c>
      <c r="I203" s="73">
        <v>2</v>
      </c>
      <c r="J203" s="73">
        <v>1</v>
      </c>
      <c r="K203" s="73">
        <v>3</v>
      </c>
      <c r="L203" s="73">
        <v>212</v>
      </c>
      <c r="M203" s="73">
        <v>2</v>
      </c>
      <c r="N203" s="73">
        <v>4</v>
      </c>
      <c r="O203" s="73">
        <v>31</v>
      </c>
      <c r="P203" s="73">
        <v>25</v>
      </c>
      <c r="Q203" s="73">
        <v>13</v>
      </c>
      <c r="R203" s="73">
        <v>4</v>
      </c>
      <c r="S203" s="73">
        <v>1</v>
      </c>
      <c r="T203" s="73"/>
      <c r="U203" s="73">
        <v>1</v>
      </c>
      <c r="V203" s="73">
        <v>2</v>
      </c>
      <c r="W203" s="73"/>
      <c r="X203" s="73">
        <v>19</v>
      </c>
      <c r="Y203" s="73">
        <v>11</v>
      </c>
      <c r="Z203" s="73">
        <v>6</v>
      </c>
      <c r="AA203" s="73">
        <v>23</v>
      </c>
      <c r="AB203" s="73">
        <v>29</v>
      </c>
      <c r="AC203" s="73">
        <v>2</v>
      </c>
      <c r="AD203" s="73">
        <v>15</v>
      </c>
      <c r="AE203" s="73">
        <v>4</v>
      </c>
      <c r="AF203" s="73">
        <v>1</v>
      </c>
      <c r="AG203" s="73">
        <v>4</v>
      </c>
      <c r="AH203" s="73">
        <v>4</v>
      </c>
      <c r="AI203" s="73"/>
      <c r="AJ203" s="73"/>
      <c r="AK203" s="73">
        <v>2</v>
      </c>
      <c r="AL203" s="73">
        <v>3</v>
      </c>
      <c r="AM203" s="231">
        <v>201</v>
      </c>
    </row>
    <row r="204" spans="1:39">
      <c r="A204" s="580"/>
      <c r="B204" s="540"/>
      <c r="C204" s="567"/>
      <c r="D204" s="569"/>
      <c r="E204" s="571"/>
      <c r="F204" s="573"/>
      <c r="G204" s="531"/>
      <c r="H204" s="89" t="s">
        <v>270</v>
      </c>
      <c r="I204" s="73">
        <v>1</v>
      </c>
      <c r="J204" s="73">
        <v>1</v>
      </c>
      <c r="K204" s="73"/>
      <c r="L204" s="73">
        <v>28</v>
      </c>
      <c r="M204" s="73"/>
      <c r="N204" s="73">
        <v>1</v>
      </c>
      <c r="O204" s="73">
        <v>1</v>
      </c>
      <c r="P204" s="73">
        <v>1</v>
      </c>
      <c r="Q204" s="73"/>
      <c r="R204" s="73">
        <v>3</v>
      </c>
      <c r="S204" s="73"/>
      <c r="T204" s="73">
        <v>1</v>
      </c>
      <c r="U204" s="73"/>
      <c r="V204" s="73"/>
      <c r="W204" s="73"/>
      <c r="X204" s="73">
        <v>3</v>
      </c>
      <c r="Y204" s="73">
        <v>1</v>
      </c>
      <c r="Z204" s="73"/>
      <c r="AA204" s="73">
        <v>7</v>
      </c>
      <c r="AB204" s="73">
        <v>5</v>
      </c>
      <c r="AC204" s="73"/>
      <c r="AD204" s="73">
        <v>2</v>
      </c>
      <c r="AE204" s="73">
        <v>1</v>
      </c>
      <c r="AF204" s="73"/>
      <c r="AG204" s="73"/>
      <c r="AH204" s="73"/>
      <c r="AI204" s="73"/>
      <c r="AJ204" s="73"/>
      <c r="AK204" s="73"/>
      <c r="AL204" s="73"/>
      <c r="AM204" s="231">
        <v>202</v>
      </c>
    </row>
    <row r="205" spans="1:39">
      <c r="A205" s="580"/>
      <c r="B205" s="540"/>
      <c r="C205" s="567"/>
      <c r="D205" s="569"/>
      <c r="E205" s="571"/>
      <c r="F205" s="573"/>
      <c r="G205" s="555" t="s">
        <v>255</v>
      </c>
      <c r="H205" s="89" t="s">
        <v>269</v>
      </c>
      <c r="I205" s="73">
        <v>7</v>
      </c>
      <c r="J205" s="73">
        <v>1</v>
      </c>
      <c r="K205" s="73">
        <v>27</v>
      </c>
      <c r="L205" s="73">
        <v>1421</v>
      </c>
      <c r="M205" s="73">
        <v>5</v>
      </c>
      <c r="N205" s="73">
        <v>14</v>
      </c>
      <c r="O205" s="73">
        <v>22</v>
      </c>
      <c r="P205" s="73">
        <v>157</v>
      </c>
      <c r="Q205" s="73">
        <v>12</v>
      </c>
      <c r="R205" s="73">
        <v>2</v>
      </c>
      <c r="S205" s="73">
        <v>16</v>
      </c>
      <c r="T205" s="73"/>
      <c r="U205" s="73">
        <v>24</v>
      </c>
      <c r="V205" s="73"/>
      <c r="W205" s="73">
        <v>11</v>
      </c>
      <c r="X205" s="73">
        <v>95</v>
      </c>
      <c r="Y205" s="73">
        <v>21</v>
      </c>
      <c r="Z205" s="73">
        <v>33</v>
      </c>
      <c r="AA205" s="73">
        <v>92</v>
      </c>
      <c r="AB205" s="73">
        <v>33</v>
      </c>
      <c r="AC205" s="73">
        <v>13</v>
      </c>
      <c r="AD205" s="73">
        <v>134</v>
      </c>
      <c r="AE205" s="73">
        <v>49</v>
      </c>
      <c r="AF205" s="73">
        <v>21</v>
      </c>
      <c r="AG205" s="73">
        <v>44</v>
      </c>
      <c r="AH205" s="73">
        <v>5</v>
      </c>
      <c r="AI205" s="73">
        <v>504</v>
      </c>
      <c r="AJ205" s="73"/>
      <c r="AK205" s="73">
        <v>11</v>
      </c>
      <c r="AL205" s="73">
        <v>68</v>
      </c>
      <c r="AM205" s="231">
        <v>203</v>
      </c>
    </row>
    <row r="206" spans="1:39">
      <c r="A206" s="580"/>
      <c r="B206" s="540"/>
      <c r="C206" s="567"/>
      <c r="D206" s="569"/>
      <c r="E206" s="571"/>
      <c r="F206" s="573"/>
      <c r="G206" s="555"/>
      <c r="H206" s="89" t="s">
        <v>270</v>
      </c>
      <c r="I206" s="73">
        <v>5</v>
      </c>
      <c r="J206" s="73">
        <v>1</v>
      </c>
      <c r="K206" s="73">
        <v>30</v>
      </c>
      <c r="L206" s="73">
        <v>1103</v>
      </c>
      <c r="M206" s="73"/>
      <c r="N206" s="73">
        <v>8</v>
      </c>
      <c r="O206" s="73">
        <v>10</v>
      </c>
      <c r="P206" s="73">
        <v>49</v>
      </c>
      <c r="Q206" s="73">
        <v>3</v>
      </c>
      <c r="R206" s="73"/>
      <c r="S206" s="73">
        <v>53</v>
      </c>
      <c r="T206" s="73"/>
      <c r="U206" s="73">
        <v>26</v>
      </c>
      <c r="V206" s="73"/>
      <c r="W206" s="73">
        <v>3</v>
      </c>
      <c r="X206" s="73">
        <v>29</v>
      </c>
      <c r="Y206" s="73"/>
      <c r="Z206" s="73"/>
      <c r="AA206" s="73">
        <v>76</v>
      </c>
      <c r="AB206" s="73">
        <v>12</v>
      </c>
      <c r="AC206" s="73">
        <v>9</v>
      </c>
      <c r="AD206" s="73">
        <v>170</v>
      </c>
      <c r="AE206" s="73">
        <v>50</v>
      </c>
      <c r="AF206" s="73">
        <v>27</v>
      </c>
      <c r="AG206" s="73">
        <v>29</v>
      </c>
      <c r="AH206" s="73">
        <v>7</v>
      </c>
      <c r="AI206" s="73">
        <v>439</v>
      </c>
      <c r="AJ206" s="73"/>
      <c r="AK206" s="73">
        <v>7</v>
      </c>
      <c r="AL206" s="73">
        <v>60</v>
      </c>
      <c r="AM206" s="231">
        <v>204</v>
      </c>
    </row>
    <row r="207" spans="1:39" ht="24">
      <c r="A207" s="580"/>
      <c r="B207" s="540"/>
      <c r="C207" s="567"/>
      <c r="D207" s="569"/>
      <c r="E207" s="571"/>
      <c r="F207" s="573"/>
      <c r="G207" s="90"/>
      <c r="H207" s="91" t="s">
        <v>271</v>
      </c>
      <c r="I207" s="92">
        <f>SUM(I203:I206)</f>
        <v>15</v>
      </c>
      <c r="J207" s="92">
        <f t="shared" ref="J207:AL207" si="25">SUM(J203:J206)</f>
        <v>4</v>
      </c>
      <c r="K207" s="92">
        <f t="shared" si="25"/>
        <v>60</v>
      </c>
      <c r="L207" s="92">
        <f t="shared" si="25"/>
        <v>2764</v>
      </c>
      <c r="M207" s="92">
        <f t="shared" si="25"/>
        <v>7</v>
      </c>
      <c r="N207" s="92">
        <f t="shared" si="25"/>
        <v>27</v>
      </c>
      <c r="O207" s="92">
        <f t="shared" si="25"/>
        <v>64</v>
      </c>
      <c r="P207" s="92">
        <f t="shared" si="25"/>
        <v>232</v>
      </c>
      <c r="Q207" s="92">
        <f t="shared" si="25"/>
        <v>28</v>
      </c>
      <c r="R207" s="92">
        <f t="shared" si="25"/>
        <v>9</v>
      </c>
      <c r="S207" s="92">
        <f t="shared" si="25"/>
        <v>70</v>
      </c>
      <c r="T207" s="92">
        <f t="shared" si="25"/>
        <v>1</v>
      </c>
      <c r="U207" s="92">
        <f t="shared" si="25"/>
        <v>51</v>
      </c>
      <c r="V207" s="92">
        <f t="shared" si="25"/>
        <v>2</v>
      </c>
      <c r="W207" s="92">
        <f t="shared" si="25"/>
        <v>14</v>
      </c>
      <c r="X207" s="92">
        <f t="shared" si="25"/>
        <v>146</v>
      </c>
      <c r="Y207" s="92">
        <f t="shared" si="25"/>
        <v>33</v>
      </c>
      <c r="Z207" s="92">
        <f t="shared" si="25"/>
        <v>39</v>
      </c>
      <c r="AA207" s="92">
        <f t="shared" si="25"/>
        <v>198</v>
      </c>
      <c r="AB207" s="92">
        <f t="shared" si="25"/>
        <v>79</v>
      </c>
      <c r="AC207" s="92">
        <f t="shared" si="25"/>
        <v>24</v>
      </c>
      <c r="AD207" s="92">
        <f t="shared" si="25"/>
        <v>321</v>
      </c>
      <c r="AE207" s="92">
        <f t="shared" si="25"/>
        <v>104</v>
      </c>
      <c r="AF207" s="92">
        <f t="shared" si="25"/>
        <v>49</v>
      </c>
      <c r="AG207" s="92">
        <f t="shared" si="25"/>
        <v>77</v>
      </c>
      <c r="AH207" s="92">
        <f t="shared" si="25"/>
        <v>16</v>
      </c>
      <c r="AI207" s="92">
        <f t="shared" si="25"/>
        <v>943</v>
      </c>
      <c r="AJ207" s="92">
        <f t="shared" si="25"/>
        <v>0</v>
      </c>
      <c r="AK207" s="92">
        <f t="shared" si="25"/>
        <v>20</v>
      </c>
      <c r="AL207" s="92">
        <f t="shared" si="25"/>
        <v>131</v>
      </c>
      <c r="AM207" s="231">
        <v>205</v>
      </c>
    </row>
    <row r="208" spans="1:39">
      <c r="A208" s="580"/>
      <c r="B208" s="540"/>
      <c r="C208" s="567"/>
      <c r="D208" s="569"/>
      <c r="E208" s="571"/>
      <c r="F208" s="556" t="s">
        <v>257</v>
      </c>
      <c r="G208" s="559"/>
      <c r="H208" s="89" t="s">
        <v>269</v>
      </c>
      <c r="I208" s="73">
        <v>4</v>
      </c>
      <c r="J208" s="73"/>
      <c r="K208" s="73">
        <v>1</v>
      </c>
      <c r="L208" s="73">
        <v>265</v>
      </c>
      <c r="M208" s="73">
        <v>2</v>
      </c>
      <c r="N208" s="73">
        <v>5</v>
      </c>
      <c r="O208" s="73">
        <v>10</v>
      </c>
      <c r="P208" s="73">
        <v>46</v>
      </c>
      <c r="Q208" s="73">
        <v>10</v>
      </c>
      <c r="R208" s="73">
        <v>4</v>
      </c>
      <c r="S208" s="73">
        <v>2</v>
      </c>
      <c r="T208" s="73"/>
      <c r="U208" s="73">
        <v>6</v>
      </c>
      <c r="V208" s="73">
        <v>1</v>
      </c>
      <c r="W208" s="73"/>
      <c r="X208" s="73">
        <v>43</v>
      </c>
      <c r="Y208" s="73">
        <v>7</v>
      </c>
      <c r="Z208" s="73">
        <v>6</v>
      </c>
      <c r="AA208" s="73">
        <v>43</v>
      </c>
      <c r="AB208" s="73">
        <v>6</v>
      </c>
      <c r="AC208" s="73">
        <v>3</v>
      </c>
      <c r="AD208" s="73">
        <v>15</v>
      </c>
      <c r="AE208" s="73">
        <v>2</v>
      </c>
      <c r="AF208" s="73"/>
      <c r="AG208" s="73">
        <v>6</v>
      </c>
      <c r="AH208" s="73">
        <v>2</v>
      </c>
      <c r="AI208" s="73">
        <v>24</v>
      </c>
      <c r="AJ208" s="73"/>
      <c r="AK208" s="73">
        <v>9</v>
      </c>
      <c r="AL208" s="73">
        <v>8</v>
      </c>
      <c r="AM208" s="231">
        <v>206</v>
      </c>
    </row>
    <row r="209" spans="1:39">
      <c r="A209" s="580"/>
      <c r="B209" s="540"/>
      <c r="C209" s="567"/>
      <c r="D209" s="569"/>
      <c r="E209" s="571"/>
      <c r="F209" s="557"/>
      <c r="G209" s="560"/>
      <c r="H209" s="89" t="s">
        <v>270</v>
      </c>
      <c r="I209" s="73"/>
      <c r="J209" s="73"/>
      <c r="K209" s="73"/>
      <c r="L209" s="73">
        <v>131</v>
      </c>
      <c r="M209" s="73"/>
      <c r="N209" s="73"/>
      <c r="O209" s="73">
        <v>3</v>
      </c>
      <c r="P209" s="73">
        <v>16</v>
      </c>
      <c r="Q209" s="73">
        <v>1</v>
      </c>
      <c r="R209" s="73">
        <v>1</v>
      </c>
      <c r="S209" s="73">
        <v>1</v>
      </c>
      <c r="T209" s="73"/>
      <c r="U209" s="73"/>
      <c r="V209" s="73"/>
      <c r="W209" s="73">
        <v>1</v>
      </c>
      <c r="X209" s="73">
        <v>11</v>
      </c>
      <c r="Y209" s="73">
        <v>1</v>
      </c>
      <c r="Z209" s="73">
        <v>5</v>
      </c>
      <c r="AA209" s="73">
        <v>12</v>
      </c>
      <c r="AB209" s="73">
        <v>3</v>
      </c>
      <c r="AC209" s="73"/>
      <c r="AD209" s="73">
        <v>6</v>
      </c>
      <c r="AE209" s="73">
        <v>5</v>
      </c>
      <c r="AF209" s="73">
        <v>1</v>
      </c>
      <c r="AG209" s="73">
        <v>1</v>
      </c>
      <c r="AH209" s="73"/>
      <c r="AI209" s="73">
        <v>62</v>
      </c>
      <c r="AJ209" s="73"/>
      <c r="AK209" s="73"/>
      <c r="AL209" s="73">
        <v>1</v>
      </c>
      <c r="AM209" s="231">
        <v>207</v>
      </c>
    </row>
    <row r="210" spans="1:39" ht="24">
      <c r="A210" s="580"/>
      <c r="B210" s="540"/>
      <c r="C210" s="567"/>
      <c r="D210" s="569"/>
      <c r="E210" s="571"/>
      <c r="F210" s="558"/>
      <c r="G210" s="561"/>
      <c r="H210" s="91" t="s">
        <v>272</v>
      </c>
      <c r="I210" s="92">
        <f>SUM(I208:I209)</f>
        <v>4</v>
      </c>
      <c r="J210" s="92">
        <f t="shared" ref="J210:AL210" si="26">SUM(J208:J209)</f>
        <v>0</v>
      </c>
      <c r="K210" s="92">
        <f t="shared" si="26"/>
        <v>1</v>
      </c>
      <c r="L210" s="92">
        <f t="shared" si="26"/>
        <v>396</v>
      </c>
      <c r="M210" s="92">
        <f t="shared" si="26"/>
        <v>2</v>
      </c>
      <c r="N210" s="92">
        <f t="shared" si="26"/>
        <v>5</v>
      </c>
      <c r="O210" s="92">
        <f t="shared" si="26"/>
        <v>13</v>
      </c>
      <c r="P210" s="92">
        <f t="shared" si="26"/>
        <v>62</v>
      </c>
      <c r="Q210" s="92">
        <f t="shared" si="26"/>
        <v>11</v>
      </c>
      <c r="R210" s="92">
        <f t="shared" si="26"/>
        <v>5</v>
      </c>
      <c r="S210" s="92">
        <f t="shared" si="26"/>
        <v>3</v>
      </c>
      <c r="T210" s="92">
        <f t="shared" si="26"/>
        <v>0</v>
      </c>
      <c r="U210" s="92">
        <f t="shared" si="26"/>
        <v>6</v>
      </c>
      <c r="V210" s="92">
        <f t="shared" si="26"/>
        <v>1</v>
      </c>
      <c r="W210" s="92">
        <f t="shared" si="26"/>
        <v>1</v>
      </c>
      <c r="X210" s="92">
        <f t="shared" si="26"/>
        <v>54</v>
      </c>
      <c r="Y210" s="92">
        <f t="shared" si="26"/>
        <v>8</v>
      </c>
      <c r="Z210" s="92">
        <f t="shared" si="26"/>
        <v>11</v>
      </c>
      <c r="AA210" s="92">
        <f t="shared" si="26"/>
        <v>55</v>
      </c>
      <c r="AB210" s="92">
        <f t="shared" si="26"/>
        <v>9</v>
      </c>
      <c r="AC210" s="92">
        <f t="shared" si="26"/>
        <v>3</v>
      </c>
      <c r="AD210" s="92">
        <f t="shared" si="26"/>
        <v>21</v>
      </c>
      <c r="AE210" s="92">
        <f t="shared" si="26"/>
        <v>7</v>
      </c>
      <c r="AF210" s="92">
        <f t="shared" si="26"/>
        <v>1</v>
      </c>
      <c r="AG210" s="92">
        <f t="shared" si="26"/>
        <v>7</v>
      </c>
      <c r="AH210" s="92">
        <f t="shared" si="26"/>
        <v>2</v>
      </c>
      <c r="AI210" s="92">
        <f t="shared" si="26"/>
        <v>86</v>
      </c>
      <c r="AJ210" s="92">
        <f t="shared" si="26"/>
        <v>0</v>
      </c>
      <c r="AK210" s="92">
        <f t="shared" si="26"/>
        <v>9</v>
      </c>
      <c r="AL210" s="92">
        <f t="shared" si="26"/>
        <v>9</v>
      </c>
      <c r="AM210" s="231">
        <v>208</v>
      </c>
    </row>
    <row r="211" spans="1:39" ht="24">
      <c r="A211" s="580"/>
      <c r="B211" s="540"/>
      <c r="C211" s="567"/>
      <c r="D211" s="569"/>
      <c r="E211" s="572"/>
      <c r="F211" s="94"/>
      <c r="G211" s="90"/>
      <c r="H211" s="93" t="s">
        <v>273</v>
      </c>
      <c r="I211" s="62">
        <f>I207+I210</f>
        <v>19</v>
      </c>
      <c r="J211" s="62">
        <f t="shared" ref="J211:AL211" si="27">J207+J210</f>
        <v>4</v>
      </c>
      <c r="K211" s="62">
        <f t="shared" si="27"/>
        <v>61</v>
      </c>
      <c r="L211" s="62">
        <f t="shared" si="27"/>
        <v>3160</v>
      </c>
      <c r="M211" s="62">
        <f t="shared" si="27"/>
        <v>9</v>
      </c>
      <c r="N211" s="62">
        <f t="shared" si="27"/>
        <v>32</v>
      </c>
      <c r="O211" s="62">
        <f t="shared" si="27"/>
        <v>77</v>
      </c>
      <c r="P211" s="62">
        <f t="shared" si="27"/>
        <v>294</v>
      </c>
      <c r="Q211" s="62">
        <f t="shared" si="27"/>
        <v>39</v>
      </c>
      <c r="R211" s="62">
        <f t="shared" si="27"/>
        <v>14</v>
      </c>
      <c r="S211" s="62">
        <f t="shared" si="27"/>
        <v>73</v>
      </c>
      <c r="T211" s="62">
        <f t="shared" si="27"/>
        <v>1</v>
      </c>
      <c r="U211" s="62">
        <f t="shared" si="27"/>
        <v>57</v>
      </c>
      <c r="V211" s="62">
        <f t="shared" si="27"/>
        <v>3</v>
      </c>
      <c r="W211" s="62">
        <f t="shared" si="27"/>
        <v>15</v>
      </c>
      <c r="X211" s="62">
        <f t="shared" si="27"/>
        <v>200</v>
      </c>
      <c r="Y211" s="62">
        <f t="shared" si="27"/>
        <v>41</v>
      </c>
      <c r="Z211" s="62">
        <f t="shared" si="27"/>
        <v>50</v>
      </c>
      <c r="AA211" s="62">
        <f t="shared" si="27"/>
        <v>253</v>
      </c>
      <c r="AB211" s="62">
        <f t="shared" si="27"/>
        <v>88</v>
      </c>
      <c r="AC211" s="62">
        <f t="shared" si="27"/>
        <v>27</v>
      </c>
      <c r="AD211" s="62">
        <f t="shared" si="27"/>
        <v>342</v>
      </c>
      <c r="AE211" s="62">
        <f t="shared" si="27"/>
        <v>111</v>
      </c>
      <c r="AF211" s="62">
        <f t="shared" si="27"/>
        <v>50</v>
      </c>
      <c r="AG211" s="62">
        <f t="shared" si="27"/>
        <v>84</v>
      </c>
      <c r="AH211" s="62">
        <f t="shared" si="27"/>
        <v>18</v>
      </c>
      <c r="AI211" s="62">
        <f t="shared" si="27"/>
        <v>1029</v>
      </c>
      <c r="AJ211" s="62">
        <f t="shared" si="27"/>
        <v>0</v>
      </c>
      <c r="AK211" s="62">
        <f t="shared" si="27"/>
        <v>29</v>
      </c>
      <c r="AL211" s="62">
        <f t="shared" si="27"/>
        <v>140</v>
      </c>
      <c r="AM211" s="231">
        <v>209</v>
      </c>
    </row>
    <row r="212" spans="1:39">
      <c r="A212" s="580"/>
      <c r="B212" s="540"/>
      <c r="C212" s="567"/>
      <c r="D212" s="569" t="s">
        <v>274</v>
      </c>
      <c r="E212" s="570" t="s">
        <v>275</v>
      </c>
      <c r="F212" s="573" t="s">
        <v>251</v>
      </c>
      <c r="G212" s="531" t="s">
        <v>252</v>
      </c>
      <c r="H212" s="89" t="s">
        <v>269</v>
      </c>
      <c r="I212" s="73">
        <v>17</v>
      </c>
      <c r="J212" s="73"/>
      <c r="K212" s="73">
        <v>6</v>
      </c>
      <c r="L212" s="73">
        <v>683</v>
      </c>
      <c r="M212" s="73">
        <v>8</v>
      </c>
      <c r="N212" s="73">
        <v>29</v>
      </c>
      <c r="O212" s="73">
        <v>85</v>
      </c>
      <c r="P212" s="73">
        <v>72</v>
      </c>
      <c r="Q212" s="73">
        <v>29</v>
      </c>
      <c r="R212" s="73">
        <v>9</v>
      </c>
      <c r="S212" s="73">
        <v>1</v>
      </c>
      <c r="T212" s="73">
        <v>9</v>
      </c>
      <c r="U212" s="73">
        <v>1</v>
      </c>
      <c r="V212" s="73">
        <v>3</v>
      </c>
      <c r="W212" s="73">
        <v>1</v>
      </c>
      <c r="X212" s="73">
        <v>97</v>
      </c>
      <c r="Y212" s="73">
        <v>46</v>
      </c>
      <c r="Z212" s="73">
        <v>1</v>
      </c>
      <c r="AA212" s="73">
        <v>97</v>
      </c>
      <c r="AB212" s="73">
        <v>50</v>
      </c>
      <c r="AC212" s="73">
        <v>1</v>
      </c>
      <c r="AD212" s="73">
        <v>20</v>
      </c>
      <c r="AE212" s="73"/>
      <c r="AF212" s="73">
        <v>1</v>
      </c>
      <c r="AG212" s="73">
        <v>42</v>
      </c>
      <c r="AH212" s="73">
        <v>3</v>
      </c>
      <c r="AI212" s="73"/>
      <c r="AJ212" s="73"/>
      <c r="AK212" s="73">
        <v>48</v>
      </c>
      <c r="AL212" s="73">
        <v>7</v>
      </c>
      <c r="AM212" s="231">
        <v>210</v>
      </c>
    </row>
    <row r="213" spans="1:39">
      <c r="A213" s="580"/>
      <c r="B213" s="540"/>
      <c r="C213" s="567"/>
      <c r="D213" s="569"/>
      <c r="E213" s="571"/>
      <c r="F213" s="573"/>
      <c r="G213" s="531"/>
      <c r="H213" s="89" t="s">
        <v>270</v>
      </c>
      <c r="I213" s="73">
        <v>2</v>
      </c>
      <c r="J213" s="73"/>
      <c r="K213" s="73">
        <v>1</v>
      </c>
      <c r="L213" s="73">
        <v>56</v>
      </c>
      <c r="M213" s="73"/>
      <c r="N213" s="73">
        <v>2</v>
      </c>
      <c r="O213" s="73">
        <v>2</v>
      </c>
      <c r="P213" s="73">
        <v>2</v>
      </c>
      <c r="Q213" s="73"/>
      <c r="R213" s="73">
        <v>1</v>
      </c>
      <c r="S213" s="73"/>
      <c r="T213" s="73">
        <v>4</v>
      </c>
      <c r="U213" s="73">
        <v>1</v>
      </c>
      <c r="V213" s="73">
        <v>1</v>
      </c>
      <c r="W213" s="73"/>
      <c r="X213" s="73">
        <v>20</v>
      </c>
      <c r="Y213" s="73"/>
      <c r="Z213" s="73"/>
      <c r="AA213" s="73">
        <v>10</v>
      </c>
      <c r="AB213" s="73">
        <v>2</v>
      </c>
      <c r="AC213" s="73">
        <v>5</v>
      </c>
      <c r="AD213" s="73">
        <v>1</v>
      </c>
      <c r="AE213" s="73"/>
      <c r="AF213" s="73">
        <v>1</v>
      </c>
      <c r="AG213" s="73">
        <v>1</v>
      </c>
      <c r="AH213" s="73"/>
      <c r="AI213" s="73"/>
      <c r="AJ213" s="73"/>
      <c r="AK213" s="73"/>
      <c r="AL213" s="73"/>
      <c r="AM213" s="231">
        <v>211</v>
      </c>
    </row>
    <row r="214" spans="1:39">
      <c r="A214" s="580"/>
      <c r="B214" s="540"/>
      <c r="C214" s="567"/>
      <c r="D214" s="569"/>
      <c r="E214" s="571"/>
      <c r="F214" s="573"/>
      <c r="G214" s="555" t="s">
        <v>255</v>
      </c>
      <c r="H214" s="89" t="s">
        <v>269</v>
      </c>
      <c r="I214" s="73">
        <v>20</v>
      </c>
      <c r="J214" s="73"/>
      <c r="K214" s="73">
        <v>5</v>
      </c>
      <c r="L214" s="73">
        <v>643</v>
      </c>
      <c r="M214" s="73">
        <v>16</v>
      </c>
      <c r="N214" s="73">
        <v>16</v>
      </c>
      <c r="O214" s="73">
        <v>64</v>
      </c>
      <c r="P214" s="73">
        <v>79</v>
      </c>
      <c r="Q214" s="73">
        <v>20</v>
      </c>
      <c r="R214" s="73">
        <v>5</v>
      </c>
      <c r="S214" s="73">
        <v>3</v>
      </c>
      <c r="T214" s="73">
        <v>4</v>
      </c>
      <c r="U214" s="73">
        <v>2</v>
      </c>
      <c r="V214" s="73">
        <v>2</v>
      </c>
      <c r="W214" s="73">
        <v>1</v>
      </c>
      <c r="X214" s="73">
        <v>127</v>
      </c>
      <c r="Y214" s="73">
        <v>42</v>
      </c>
      <c r="Z214" s="73">
        <v>8</v>
      </c>
      <c r="AA214" s="73">
        <v>145</v>
      </c>
      <c r="AB214" s="73">
        <v>21</v>
      </c>
      <c r="AC214" s="73">
        <v>4</v>
      </c>
      <c r="AD214" s="73">
        <v>4</v>
      </c>
      <c r="AE214" s="73"/>
      <c r="AF214" s="73">
        <v>1</v>
      </c>
      <c r="AG214" s="73">
        <v>12</v>
      </c>
      <c r="AH214" s="73">
        <v>4</v>
      </c>
      <c r="AI214" s="73">
        <v>23</v>
      </c>
      <c r="AJ214" s="73"/>
      <c r="AK214" s="73">
        <v>9</v>
      </c>
      <c r="AL214" s="73">
        <v>6</v>
      </c>
      <c r="AM214" s="231">
        <v>212</v>
      </c>
    </row>
    <row r="215" spans="1:39">
      <c r="A215" s="580"/>
      <c r="B215" s="540"/>
      <c r="C215" s="567"/>
      <c r="D215" s="569"/>
      <c r="E215" s="571"/>
      <c r="F215" s="573"/>
      <c r="G215" s="555"/>
      <c r="H215" s="89" t="s">
        <v>270</v>
      </c>
      <c r="I215" s="73">
        <v>1</v>
      </c>
      <c r="J215" s="73"/>
      <c r="K215" s="73">
        <v>2</v>
      </c>
      <c r="L215" s="73">
        <v>126</v>
      </c>
      <c r="M215" s="73"/>
      <c r="N215" s="73">
        <v>1</v>
      </c>
      <c r="O215" s="73">
        <v>4</v>
      </c>
      <c r="P215" s="73">
        <v>18</v>
      </c>
      <c r="Q215" s="73">
        <v>1</v>
      </c>
      <c r="R215" s="73"/>
      <c r="S215" s="73">
        <v>1</v>
      </c>
      <c r="T215" s="73">
        <v>1</v>
      </c>
      <c r="U215" s="73">
        <v>1</v>
      </c>
      <c r="V215" s="73">
        <v>2</v>
      </c>
      <c r="W215" s="73">
        <v>1</v>
      </c>
      <c r="X215" s="73">
        <v>29</v>
      </c>
      <c r="Y215" s="73">
        <v>3</v>
      </c>
      <c r="Z215" s="73">
        <v>3</v>
      </c>
      <c r="AA215" s="73">
        <v>23</v>
      </c>
      <c r="AB215" s="73">
        <v>4</v>
      </c>
      <c r="AC215" s="73"/>
      <c r="AD215" s="73">
        <v>1</v>
      </c>
      <c r="AE215" s="73"/>
      <c r="AF215" s="73">
        <v>1</v>
      </c>
      <c r="AG215" s="73">
        <v>2</v>
      </c>
      <c r="AH215" s="73">
        <v>3</v>
      </c>
      <c r="AI215" s="73">
        <v>24</v>
      </c>
      <c r="AJ215" s="73"/>
      <c r="AK215" s="73"/>
      <c r="AL215" s="73"/>
      <c r="AM215" s="231">
        <v>213</v>
      </c>
    </row>
    <row r="216" spans="1:39" ht="24">
      <c r="A216" s="580"/>
      <c r="B216" s="540"/>
      <c r="C216" s="567"/>
      <c r="D216" s="569"/>
      <c r="E216" s="571"/>
      <c r="F216" s="573"/>
      <c r="G216" s="90"/>
      <c r="H216" s="91" t="s">
        <v>276</v>
      </c>
      <c r="I216" s="92">
        <f>SUM(I212:I215)</f>
        <v>40</v>
      </c>
      <c r="J216" s="92">
        <f t="shared" ref="J216:AL216" si="28">SUM(J212:J215)</f>
        <v>0</v>
      </c>
      <c r="K216" s="92">
        <f t="shared" si="28"/>
        <v>14</v>
      </c>
      <c r="L216" s="92">
        <f t="shared" si="28"/>
        <v>1508</v>
      </c>
      <c r="M216" s="92">
        <f t="shared" si="28"/>
        <v>24</v>
      </c>
      <c r="N216" s="92">
        <f t="shared" si="28"/>
        <v>48</v>
      </c>
      <c r="O216" s="92">
        <f t="shared" si="28"/>
        <v>155</v>
      </c>
      <c r="P216" s="92">
        <f t="shared" si="28"/>
        <v>171</v>
      </c>
      <c r="Q216" s="92">
        <f t="shared" si="28"/>
        <v>50</v>
      </c>
      <c r="R216" s="92">
        <f t="shared" si="28"/>
        <v>15</v>
      </c>
      <c r="S216" s="92">
        <f t="shared" si="28"/>
        <v>5</v>
      </c>
      <c r="T216" s="92">
        <f t="shared" si="28"/>
        <v>18</v>
      </c>
      <c r="U216" s="92">
        <f t="shared" si="28"/>
        <v>5</v>
      </c>
      <c r="V216" s="92">
        <f t="shared" si="28"/>
        <v>8</v>
      </c>
      <c r="W216" s="92">
        <f t="shared" si="28"/>
        <v>3</v>
      </c>
      <c r="X216" s="92">
        <f t="shared" si="28"/>
        <v>273</v>
      </c>
      <c r="Y216" s="92">
        <f t="shared" si="28"/>
        <v>91</v>
      </c>
      <c r="Z216" s="92">
        <f t="shared" si="28"/>
        <v>12</v>
      </c>
      <c r="AA216" s="92">
        <f t="shared" si="28"/>
        <v>275</v>
      </c>
      <c r="AB216" s="92">
        <f t="shared" si="28"/>
        <v>77</v>
      </c>
      <c r="AC216" s="92">
        <f t="shared" si="28"/>
        <v>10</v>
      </c>
      <c r="AD216" s="92">
        <f t="shared" si="28"/>
        <v>26</v>
      </c>
      <c r="AE216" s="92">
        <f t="shared" si="28"/>
        <v>0</v>
      </c>
      <c r="AF216" s="92">
        <f t="shared" si="28"/>
        <v>4</v>
      </c>
      <c r="AG216" s="92">
        <f t="shared" si="28"/>
        <v>57</v>
      </c>
      <c r="AH216" s="92">
        <f t="shared" si="28"/>
        <v>10</v>
      </c>
      <c r="AI216" s="92">
        <f t="shared" si="28"/>
        <v>47</v>
      </c>
      <c r="AJ216" s="92">
        <f t="shared" si="28"/>
        <v>0</v>
      </c>
      <c r="AK216" s="92">
        <f t="shared" si="28"/>
        <v>57</v>
      </c>
      <c r="AL216" s="92">
        <f t="shared" si="28"/>
        <v>13</v>
      </c>
      <c r="AM216" s="231">
        <v>214</v>
      </c>
    </row>
    <row r="217" spans="1:39">
      <c r="A217" s="580"/>
      <c r="B217" s="540"/>
      <c r="C217" s="567"/>
      <c r="D217" s="569"/>
      <c r="E217" s="571"/>
      <c r="F217" s="556" t="s">
        <v>257</v>
      </c>
      <c r="G217" s="559"/>
      <c r="H217" s="89" t="s">
        <v>269</v>
      </c>
      <c r="I217" s="73">
        <v>8</v>
      </c>
      <c r="J217" s="73"/>
      <c r="K217" s="73">
        <v>1</v>
      </c>
      <c r="L217" s="73">
        <v>200</v>
      </c>
      <c r="M217" s="73">
        <v>2</v>
      </c>
      <c r="N217" s="73">
        <v>8</v>
      </c>
      <c r="O217" s="73">
        <v>16</v>
      </c>
      <c r="P217" s="73">
        <v>28</v>
      </c>
      <c r="Q217" s="73">
        <v>7</v>
      </c>
      <c r="R217" s="73"/>
      <c r="S217" s="73"/>
      <c r="T217" s="73"/>
      <c r="U217" s="73"/>
      <c r="V217" s="73">
        <v>1</v>
      </c>
      <c r="W217" s="73">
        <v>1</v>
      </c>
      <c r="X217" s="73">
        <v>41</v>
      </c>
      <c r="Y217" s="73">
        <v>20</v>
      </c>
      <c r="Z217" s="73">
        <v>3</v>
      </c>
      <c r="AA217" s="73">
        <v>39</v>
      </c>
      <c r="AB217" s="73">
        <v>10</v>
      </c>
      <c r="AC217" s="73">
        <v>1</v>
      </c>
      <c r="AD217" s="73">
        <v>1</v>
      </c>
      <c r="AE217" s="73"/>
      <c r="AF217" s="73"/>
      <c r="AG217" s="73">
        <v>4</v>
      </c>
      <c r="AH217" s="73"/>
      <c r="AI217" s="73"/>
      <c r="AJ217" s="73"/>
      <c r="AK217" s="73">
        <v>8</v>
      </c>
      <c r="AL217" s="73">
        <v>1</v>
      </c>
      <c r="AM217" s="231">
        <v>215</v>
      </c>
    </row>
    <row r="218" spans="1:39">
      <c r="A218" s="580"/>
      <c r="B218" s="540"/>
      <c r="C218" s="567"/>
      <c r="D218" s="569"/>
      <c r="E218" s="571"/>
      <c r="F218" s="557"/>
      <c r="G218" s="560"/>
      <c r="H218" s="89" t="s">
        <v>270</v>
      </c>
      <c r="I218" s="73"/>
      <c r="J218" s="73"/>
      <c r="K218" s="73"/>
      <c r="L218" s="73">
        <v>49</v>
      </c>
      <c r="M218" s="73"/>
      <c r="N218" s="73"/>
      <c r="O218" s="73">
        <v>2</v>
      </c>
      <c r="P218" s="73">
        <v>8</v>
      </c>
      <c r="Q218" s="73"/>
      <c r="R218" s="73"/>
      <c r="S218" s="73"/>
      <c r="T218" s="73"/>
      <c r="U218" s="73"/>
      <c r="V218" s="73"/>
      <c r="W218" s="73"/>
      <c r="X218" s="73">
        <v>4</v>
      </c>
      <c r="Y218" s="73">
        <v>1</v>
      </c>
      <c r="Z218" s="73"/>
      <c r="AA218" s="73">
        <v>7</v>
      </c>
      <c r="AB218" s="73"/>
      <c r="AC218" s="73"/>
      <c r="AD218" s="73">
        <v>2</v>
      </c>
      <c r="AE218" s="73"/>
      <c r="AF218" s="73"/>
      <c r="AG218" s="73"/>
      <c r="AH218" s="73"/>
      <c r="AI218" s="73">
        <v>25</v>
      </c>
      <c r="AJ218" s="73"/>
      <c r="AK218" s="73"/>
      <c r="AL218" s="73"/>
      <c r="AM218" s="231">
        <v>216</v>
      </c>
    </row>
    <row r="219" spans="1:39" ht="24">
      <c r="A219" s="580"/>
      <c r="B219" s="540"/>
      <c r="C219" s="567"/>
      <c r="D219" s="569"/>
      <c r="E219" s="571"/>
      <c r="F219" s="558"/>
      <c r="G219" s="561"/>
      <c r="H219" s="91" t="s">
        <v>277</v>
      </c>
      <c r="I219" s="92">
        <f>SUM(I217:I218)</f>
        <v>8</v>
      </c>
      <c r="J219" s="92">
        <f t="shared" ref="J219:AL219" si="29">SUM(J217:J218)</f>
        <v>0</v>
      </c>
      <c r="K219" s="92">
        <f t="shared" si="29"/>
        <v>1</v>
      </c>
      <c r="L219" s="92">
        <f t="shared" si="29"/>
        <v>249</v>
      </c>
      <c r="M219" s="92">
        <f t="shared" si="29"/>
        <v>2</v>
      </c>
      <c r="N219" s="92">
        <f t="shared" si="29"/>
        <v>8</v>
      </c>
      <c r="O219" s="92">
        <f t="shared" si="29"/>
        <v>18</v>
      </c>
      <c r="P219" s="92">
        <f t="shared" si="29"/>
        <v>36</v>
      </c>
      <c r="Q219" s="92">
        <f t="shared" si="29"/>
        <v>7</v>
      </c>
      <c r="R219" s="92">
        <f t="shared" si="29"/>
        <v>0</v>
      </c>
      <c r="S219" s="92">
        <f t="shared" si="29"/>
        <v>0</v>
      </c>
      <c r="T219" s="92">
        <f t="shared" si="29"/>
        <v>0</v>
      </c>
      <c r="U219" s="92">
        <f t="shared" si="29"/>
        <v>0</v>
      </c>
      <c r="V219" s="92">
        <f t="shared" si="29"/>
        <v>1</v>
      </c>
      <c r="W219" s="92">
        <f t="shared" si="29"/>
        <v>1</v>
      </c>
      <c r="X219" s="92">
        <f t="shared" si="29"/>
        <v>45</v>
      </c>
      <c r="Y219" s="92">
        <f t="shared" si="29"/>
        <v>21</v>
      </c>
      <c r="Z219" s="92">
        <f t="shared" si="29"/>
        <v>3</v>
      </c>
      <c r="AA219" s="92">
        <f t="shared" si="29"/>
        <v>46</v>
      </c>
      <c r="AB219" s="92">
        <f t="shared" si="29"/>
        <v>10</v>
      </c>
      <c r="AC219" s="92">
        <f t="shared" si="29"/>
        <v>1</v>
      </c>
      <c r="AD219" s="92">
        <f t="shared" si="29"/>
        <v>3</v>
      </c>
      <c r="AE219" s="92">
        <f t="shared" si="29"/>
        <v>0</v>
      </c>
      <c r="AF219" s="92">
        <f t="shared" si="29"/>
        <v>0</v>
      </c>
      <c r="AG219" s="92">
        <f t="shared" si="29"/>
        <v>4</v>
      </c>
      <c r="AH219" s="92">
        <f t="shared" si="29"/>
        <v>0</v>
      </c>
      <c r="AI219" s="92">
        <f t="shared" si="29"/>
        <v>25</v>
      </c>
      <c r="AJ219" s="92">
        <f t="shared" si="29"/>
        <v>0</v>
      </c>
      <c r="AK219" s="92">
        <f t="shared" si="29"/>
        <v>8</v>
      </c>
      <c r="AL219" s="92">
        <f t="shared" si="29"/>
        <v>1</v>
      </c>
      <c r="AM219" s="231">
        <v>217</v>
      </c>
    </row>
    <row r="220" spans="1:39" ht="15.75">
      <c r="A220" s="580"/>
      <c r="B220" s="565"/>
      <c r="C220" s="568"/>
      <c r="D220" s="569"/>
      <c r="E220" s="572"/>
      <c r="F220" s="90"/>
      <c r="G220" s="90"/>
      <c r="H220" s="93" t="s">
        <v>278</v>
      </c>
      <c r="I220" s="62">
        <f>I216+I219</f>
        <v>48</v>
      </c>
      <c r="J220" s="62">
        <f t="shared" ref="J220:AL220" si="30">J216+J219</f>
        <v>0</v>
      </c>
      <c r="K220" s="62">
        <f t="shared" si="30"/>
        <v>15</v>
      </c>
      <c r="L220" s="62">
        <f t="shared" si="30"/>
        <v>1757</v>
      </c>
      <c r="M220" s="62">
        <f t="shared" si="30"/>
        <v>26</v>
      </c>
      <c r="N220" s="62">
        <f t="shared" si="30"/>
        <v>56</v>
      </c>
      <c r="O220" s="62">
        <f t="shared" si="30"/>
        <v>173</v>
      </c>
      <c r="P220" s="62">
        <f t="shared" si="30"/>
        <v>207</v>
      </c>
      <c r="Q220" s="62">
        <f t="shared" si="30"/>
        <v>57</v>
      </c>
      <c r="R220" s="62">
        <f t="shared" si="30"/>
        <v>15</v>
      </c>
      <c r="S220" s="62">
        <f t="shared" si="30"/>
        <v>5</v>
      </c>
      <c r="T220" s="62">
        <f t="shared" si="30"/>
        <v>18</v>
      </c>
      <c r="U220" s="62">
        <f t="shared" si="30"/>
        <v>5</v>
      </c>
      <c r="V220" s="62">
        <f t="shared" si="30"/>
        <v>9</v>
      </c>
      <c r="W220" s="62">
        <f t="shared" si="30"/>
        <v>4</v>
      </c>
      <c r="X220" s="62">
        <f t="shared" si="30"/>
        <v>318</v>
      </c>
      <c r="Y220" s="62">
        <f t="shared" si="30"/>
        <v>112</v>
      </c>
      <c r="Z220" s="62">
        <f t="shared" si="30"/>
        <v>15</v>
      </c>
      <c r="AA220" s="62">
        <f t="shared" si="30"/>
        <v>321</v>
      </c>
      <c r="AB220" s="62">
        <f t="shared" si="30"/>
        <v>87</v>
      </c>
      <c r="AC220" s="62">
        <f t="shared" si="30"/>
        <v>11</v>
      </c>
      <c r="AD220" s="62">
        <f t="shared" si="30"/>
        <v>29</v>
      </c>
      <c r="AE220" s="62">
        <f t="shared" si="30"/>
        <v>0</v>
      </c>
      <c r="AF220" s="62">
        <f t="shared" si="30"/>
        <v>4</v>
      </c>
      <c r="AG220" s="62">
        <f t="shared" si="30"/>
        <v>61</v>
      </c>
      <c r="AH220" s="62">
        <f t="shared" si="30"/>
        <v>10</v>
      </c>
      <c r="AI220" s="62">
        <f t="shared" si="30"/>
        <v>72</v>
      </c>
      <c r="AJ220" s="62">
        <f t="shared" si="30"/>
        <v>0</v>
      </c>
      <c r="AK220" s="62">
        <f t="shared" si="30"/>
        <v>65</v>
      </c>
      <c r="AL220" s="62">
        <f t="shared" si="30"/>
        <v>14</v>
      </c>
      <c r="AM220" s="231">
        <v>218</v>
      </c>
    </row>
    <row r="221" spans="1:39" ht="24">
      <c r="A221" s="580"/>
      <c r="B221" s="539"/>
      <c r="C221" s="562" t="s">
        <v>279</v>
      </c>
      <c r="D221" s="563"/>
      <c r="E221" s="563"/>
      <c r="F221" s="563"/>
      <c r="G221" s="564"/>
      <c r="H221" s="66" t="s">
        <v>280</v>
      </c>
      <c r="I221" s="95">
        <f>I185+I187+I190+I194+I196+I199</f>
        <v>96</v>
      </c>
      <c r="J221" s="95">
        <f t="shared" ref="J221:AL221" si="31">J185+J187+J190+J194+J196+J199</f>
        <v>7</v>
      </c>
      <c r="K221" s="95">
        <f t="shared" si="31"/>
        <v>124</v>
      </c>
      <c r="L221" s="95">
        <f t="shared" si="31"/>
        <v>6021</v>
      </c>
      <c r="M221" s="95">
        <f t="shared" si="31"/>
        <v>49</v>
      </c>
      <c r="N221" s="95">
        <f t="shared" si="31"/>
        <v>268</v>
      </c>
      <c r="O221" s="95">
        <f t="shared" si="31"/>
        <v>441</v>
      </c>
      <c r="P221" s="95">
        <f t="shared" si="31"/>
        <v>274</v>
      </c>
      <c r="Q221" s="95">
        <f t="shared" si="31"/>
        <v>195</v>
      </c>
      <c r="R221" s="95">
        <f t="shared" si="31"/>
        <v>11</v>
      </c>
      <c r="S221" s="95">
        <f t="shared" si="31"/>
        <v>81</v>
      </c>
      <c r="T221" s="95">
        <f t="shared" si="31"/>
        <v>5</v>
      </c>
      <c r="U221" s="95">
        <f t="shared" si="31"/>
        <v>145</v>
      </c>
      <c r="V221" s="95">
        <f t="shared" si="31"/>
        <v>7</v>
      </c>
      <c r="W221" s="95">
        <f t="shared" si="31"/>
        <v>82</v>
      </c>
      <c r="X221" s="95">
        <f t="shared" si="31"/>
        <v>787</v>
      </c>
      <c r="Y221" s="95">
        <f t="shared" si="31"/>
        <v>68</v>
      </c>
      <c r="Z221" s="95">
        <f t="shared" si="31"/>
        <v>149</v>
      </c>
      <c r="AA221" s="95">
        <f t="shared" si="31"/>
        <v>907</v>
      </c>
      <c r="AB221" s="95">
        <f t="shared" si="31"/>
        <v>279</v>
      </c>
      <c r="AC221" s="95">
        <f t="shared" si="31"/>
        <v>46</v>
      </c>
      <c r="AD221" s="95">
        <f t="shared" si="31"/>
        <v>491</v>
      </c>
      <c r="AE221" s="95">
        <f t="shared" si="31"/>
        <v>214</v>
      </c>
      <c r="AF221" s="95">
        <f t="shared" si="31"/>
        <v>86</v>
      </c>
      <c r="AG221" s="95">
        <f t="shared" si="31"/>
        <v>85</v>
      </c>
      <c r="AH221" s="95">
        <f t="shared" si="31"/>
        <v>138</v>
      </c>
      <c r="AI221" s="95">
        <f t="shared" si="31"/>
        <v>239</v>
      </c>
      <c r="AJ221" s="95">
        <f t="shared" si="31"/>
        <v>0</v>
      </c>
      <c r="AK221" s="95">
        <f t="shared" si="31"/>
        <v>102</v>
      </c>
      <c r="AL221" s="95">
        <f t="shared" si="31"/>
        <v>645</v>
      </c>
      <c r="AM221" s="227">
        <v>219</v>
      </c>
    </row>
    <row r="222" spans="1:39" ht="30">
      <c r="A222" s="580"/>
      <c r="B222" s="540"/>
      <c r="C222" s="545"/>
      <c r="D222" s="546"/>
      <c r="E222" s="546"/>
      <c r="F222" s="546"/>
      <c r="G222" s="547"/>
      <c r="H222" s="96" t="s">
        <v>281</v>
      </c>
      <c r="I222" s="62">
        <f>I193+I202</f>
        <v>97</v>
      </c>
      <c r="J222" s="62">
        <f t="shared" ref="J222:AL222" si="32">J193+J202</f>
        <v>7</v>
      </c>
      <c r="K222" s="62">
        <f t="shared" si="32"/>
        <v>124</v>
      </c>
      <c r="L222" s="62">
        <f t="shared" si="32"/>
        <v>6291</v>
      </c>
      <c r="M222" s="62">
        <f t="shared" si="32"/>
        <v>49</v>
      </c>
      <c r="N222" s="62">
        <f t="shared" si="32"/>
        <v>269</v>
      </c>
      <c r="O222" s="62">
        <f t="shared" si="32"/>
        <v>441</v>
      </c>
      <c r="P222" s="62">
        <f t="shared" si="32"/>
        <v>277</v>
      </c>
      <c r="Q222" s="62">
        <f t="shared" si="32"/>
        <v>195</v>
      </c>
      <c r="R222" s="62">
        <f t="shared" si="32"/>
        <v>11</v>
      </c>
      <c r="S222" s="62">
        <f t="shared" si="32"/>
        <v>82</v>
      </c>
      <c r="T222" s="62">
        <f t="shared" si="32"/>
        <v>5</v>
      </c>
      <c r="U222" s="62">
        <f t="shared" si="32"/>
        <v>168</v>
      </c>
      <c r="V222" s="62">
        <f t="shared" si="32"/>
        <v>7</v>
      </c>
      <c r="W222" s="62">
        <f t="shared" si="32"/>
        <v>84</v>
      </c>
      <c r="X222" s="62">
        <f t="shared" si="32"/>
        <v>817</v>
      </c>
      <c r="Y222" s="62">
        <f t="shared" si="32"/>
        <v>71</v>
      </c>
      <c r="Z222" s="62">
        <f t="shared" si="32"/>
        <v>151</v>
      </c>
      <c r="AA222" s="62">
        <f t="shared" si="32"/>
        <v>1011</v>
      </c>
      <c r="AB222" s="62">
        <f t="shared" si="32"/>
        <v>281</v>
      </c>
      <c r="AC222" s="62">
        <f t="shared" si="32"/>
        <v>50</v>
      </c>
      <c r="AD222" s="62">
        <f t="shared" si="32"/>
        <v>501</v>
      </c>
      <c r="AE222" s="62">
        <f t="shared" si="32"/>
        <v>223</v>
      </c>
      <c r="AF222" s="62">
        <f t="shared" si="32"/>
        <v>89</v>
      </c>
      <c r="AG222" s="62">
        <f t="shared" si="32"/>
        <v>93</v>
      </c>
      <c r="AH222" s="62">
        <f t="shared" si="32"/>
        <v>143</v>
      </c>
      <c r="AI222" s="62">
        <f t="shared" si="32"/>
        <v>295</v>
      </c>
      <c r="AJ222" s="62">
        <f t="shared" si="32"/>
        <v>0</v>
      </c>
      <c r="AK222" s="62">
        <f t="shared" si="32"/>
        <v>102</v>
      </c>
      <c r="AL222" s="62">
        <f t="shared" si="32"/>
        <v>648</v>
      </c>
      <c r="AM222" s="227">
        <v>220</v>
      </c>
    </row>
    <row r="223" spans="1:39" ht="30">
      <c r="A223" s="580"/>
      <c r="B223" s="540"/>
      <c r="C223" s="545"/>
      <c r="D223" s="546"/>
      <c r="E223" s="546"/>
      <c r="F223" s="546"/>
      <c r="G223" s="547"/>
      <c r="H223" s="97" t="s">
        <v>282</v>
      </c>
      <c r="I223" s="95">
        <f>I203+I205+I208+I212+I214+I217</f>
        <v>58</v>
      </c>
      <c r="J223" s="95">
        <f t="shared" ref="J223:AL223" si="33">J203+J205+J208+J212+J214+J217</f>
        <v>2</v>
      </c>
      <c r="K223" s="95">
        <f t="shared" si="33"/>
        <v>43</v>
      </c>
      <c r="L223" s="95">
        <f t="shared" si="33"/>
        <v>3424</v>
      </c>
      <c r="M223" s="95">
        <f t="shared" si="33"/>
        <v>35</v>
      </c>
      <c r="N223" s="95">
        <f t="shared" si="33"/>
        <v>76</v>
      </c>
      <c r="O223" s="95">
        <f t="shared" si="33"/>
        <v>228</v>
      </c>
      <c r="P223" s="95">
        <f t="shared" si="33"/>
        <v>407</v>
      </c>
      <c r="Q223" s="95">
        <f t="shared" si="33"/>
        <v>91</v>
      </c>
      <c r="R223" s="95">
        <f t="shared" si="33"/>
        <v>24</v>
      </c>
      <c r="S223" s="95">
        <f t="shared" si="33"/>
        <v>23</v>
      </c>
      <c r="T223" s="95">
        <f t="shared" si="33"/>
        <v>13</v>
      </c>
      <c r="U223" s="95">
        <f t="shared" si="33"/>
        <v>34</v>
      </c>
      <c r="V223" s="95">
        <f t="shared" si="33"/>
        <v>9</v>
      </c>
      <c r="W223" s="95">
        <f t="shared" si="33"/>
        <v>14</v>
      </c>
      <c r="X223" s="95">
        <f t="shared" si="33"/>
        <v>422</v>
      </c>
      <c r="Y223" s="95">
        <f t="shared" si="33"/>
        <v>147</v>
      </c>
      <c r="Z223" s="95">
        <f t="shared" si="33"/>
        <v>57</v>
      </c>
      <c r="AA223" s="95">
        <f t="shared" si="33"/>
        <v>439</v>
      </c>
      <c r="AB223" s="95">
        <f t="shared" si="33"/>
        <v>149</v>
      </c>
      <c r="AC223" s="95">
        <f t="shared" si="33"/>
        <v>24</v>
      </c>
      <c r="AD223" s="95">
        <f t="shared" si="33"/>
        <v>189</v>
      </c>
      <c r="AE223" s="95">
        <f t="shared" si="33"/>
        <v>55</v>
      </c>
      <c r="AF223" s="95">
        <f t="shared" si="33"/>
        <v>24</v>
      </c>
      <c r="AG223" s="95">
        <f t="shared" si="33"/>
        <v>112</v>
      </c>
      <c r="AH223" s="95">
        <f t="shared" si="33"/>
        <v>18</v>
      </c>
      <c r="AI223" s="95">
        <f t="shared" si="33"/>
        <v>551</v>
      </c>
      <c r="AJ223" s="95">
        <f t="shared" si="33"/>
        <v>0</v>
      </c>
      <c r="AK223" s="95">
        <f t="shared" si="33"/>
        <v>87</v>
      </c>
      <c r="AL223" s="95">
        <f t="shared" si="33"/>
        <v>93</v>
      </c>
      <c r="AM223" s="227">
        <v>221</v>
      </c>
    </row>
    <row r="224" spans="1:39" ht="30">
      <c r="A224" s="580"/>
      <c r="B224" s="540"/>
      <c r="C224" s="545"/>
      <c r="D224" s="546"/>
      <c r="E224" s="546"/>
      <c r="F224" s="546"/>
      <c r="G224" s="547"/>
      <c r="H224" s="96" t="s">
        <v>283</v>
      </c>
      <c r="I224" s="62">
        <f>I211+I220</f>
        <v>67</v>
      </c>
      <c r="J224" s="62">
        <f t="shared" ref="J224:AL224" si="34">J211+J220</f>
        <v>4</v>
      </c>
      <c r="K224" s="62">
        <f t="shared" si="34"/>
        <v>76</v>
      </c>
      <c r="L224" s="62">
        <f t="shared" si="34"/>
        <v>4917</v>
      </c>
      <c r="M224" s="62">
        <f t="shared" si="34"/>
        <v>35</v>
      </c>
      <c r="N224" s="62">
        <f t="shared" si="34"/>
        <v>88</v>
      </c>
      <c r="O224" s="62">
        <f t="shared" si="34"/>
        <v>250</v>
      </c>
      <c r="P224" s="62">
        <f t="shared" si="34"/>
        <v>501</v>
      </c>
      <c r="Q224" s="62">
        <f t="shared" si="34"/>
        <v>96</v>
      </c>
      <c r="R224" s="62">
        <f t="shared" si="34"/>
        <v>29</v>
      </c>
      <c r="S224" s="62">
        <f t="shared" si="34"/>
        <v>78</v>
      </c>
      <c r="T224" s="62">
        <f t="shared" si="34"/>
        <v>19</v>
      </c>
      <c r="U224" s="62">
        <f t="shared" si="34"/>
        <v>62</v>
      </c>
      <c r="V224" s="62">
        <f t="shared" si="34"/>
        <v>12</v>
      </c>
      <c r="W224" s="62">
        <f t="shared" si="34"/>
        <v>19</v>
      </c>
      <c r="X224" s="62">
        <f t="shared" si="34"/>
        <v>518</v>
      </c>
      <c r="Y224" s="62">
        <f t="shared" si="34"/>
        <v>153</v>
      </c>
      <c r="Z224" s="62">
        <f t="shared" si="34"/>
        <v>65</v>
      </c>
      <c r="AA224" s="62">
        <f t="shared" si="34"/>
        <v>574</v>
      </c>
      <c r="AB224" s="62">
        <f t="shared" si="34"/>
        <v>175</v>
      </c>
      <c r="AC224" s="62">
        <f t="shared" si="34"/>
        <v>38</v>
      </c>
      <c r="AD224" s="62">
        <f t="shared" si="34"/>
        <v>371</v>
      </c>
      <c r="AE224" s="62">
        <f t="shared" si="34"/>
        <v>111</v>
      </c>
      <c r="AF224" s="62">
        <f t="shared" si="34"/>
        <v>54</v>
      </c>
      <c r="AG224" s="62">
        <f t="shared" si="34"/>
        <v>145</v>
      </c>
      <c r="AH224" s="62">
        <f t="shared" si="34"/>
        <v>28</v>
      </c>
      <c r="AI224" s="62">
        <f t="shared" si="34"/>
        <v>1101</v>
      </c>
      <c r="AJ224" s="62">
        <f t="shared" si="34"/>
        <v>0</v>
      </c>
      <c r="AK224" s="62">
        <f t="shared" si="34"/>
        <v>94</v>
      </c>
      <c r="AL224" s="62">
        <f t="shared" si="34"/>
        <v>154</v>
      </c>
      <c r="AM224" s="227">
        <v>222</v>
      </c>
    </row>
    <row r="225" spans="1:39" ht="32.25" thickBot="1">
      <c r="A225" s="581"/>
      <c r="B225" s="541"/>
      <c r="C225" s="548"/>
      <c r="D225" s="549"/>
      <c r="E225" s="549"/>
      <c r="F225" s="549"/>
      <c r="G225" s="550"/>
      <c r="H225" s="98" t="s">
        <v>284</v>
      </c>
      <c r="I225" s="99">
        <f>I222+I224</f>
        <v>164</v>
      </c>
      <c r="J225" s="99">
        <f t="shared" ref="J225:AL225" si="35">J222+J224</f>
        <v>11</v>
      </c>
      <c r="K225" s="99">
        <f t="shared" si="35"/>
        <v>200</v>
      </c>
      <c r="L225" s="99">
        <f t="shared" si="35"/>
        <v>11208</v>
      </c>
      <c r="M225" s="99">
        <f t="shared" si="35"/>
        <v>84</v>
      </c>
      <c r="N225" s="99">
        <f t="shared" si="35"/>
        <v>357</v>
      </c>
      <c r="O225" s="99">
        <f t="shared" si="35"/>
        <v>691</v>
      </c>
      <c r="P225" s="99">
        <f t="shared" si="35"/>
        <v>778</v>
      </c>
      <c r="Q225" s="99">
        <f t="shared" si="35"/>
        <v>291</v>
      </c>
      <c r="R225" s="99">
        <f t="shared" si="35"/>
        <v>40</v>
      </c>
      <c r="S225" s="99">
        <f t="shared" si="35"/>
        <v>160</v>
      </c>
      <c r="T225" s="99">
        <f t="shared" si="35"/>
        <v>24</v>
      </c>
      <c r="U225" s="99">
        <f t="shared" si="35"/>
        <v>230</v>
      </c>
      <c r="V225" s="99">
        <f t="shared" si="35"/>
        <v>19</v>
      </c>
      <c r="W225" s="99">
        <f t="shared" si="35"/>
        <v>103</v>
      </c>
      <c r="X225" s="99">
        <f t="shared" si="35"/>
        <v>1335</v>
      </c>
      <c r="Y225" s="99">
        <f t="shared" si="35"/>
        <v>224</v>
      </c>
      <c r="Z225" s="99">
        <f t="shared" si="35"/>
        <v>216</v>
      </c>
      <c r="AA225" s="99">
        <f t="shared" si="35"/>
        <v>1585</v>
      </c>
      <c r="AB225" s="99">
        <f t="shared" si="35"/>
        <v>456</v>
      </c>
      <c r="AC225" s="99">
        <f t="shared" si="35"/>
        <v>88</v>
      </c>
      <c r="AD225" s="99">
        <f t="shared" si="35"/>
        <v>872</v>
      </c>
      <c r="AE225" s="99">
        <f t="shared" si="35"/>
        <v>334</v>
      </c>
      <c r="AF225" s="99">
        <f t="shared" si="35"/>
        <v>143</v>
      </c>
      <c r="AG225" s="99">
        <f t="shared" si="35"/>
        <v>238</v>
      </c>
      <c r="AH225" s="99">
        <f t="shared" si="35"/>
        <v>171</v>
      </c>
      <c r="AI225" s="99">
        <f t="shared" si="35"/>
        <v>1396</v>
      </c>
      <c r="AJ225" s="99">
        <f t="shared" si="35"/>
        <v>0</v>
      </c>
      <c r="AK225" s="99">
        <f t="shared" si="35"/>
        <v>196</v>
      </c>
      <c r="AL225" s="99">
        <f t="shared" si="35"/>
        <v>802</v>
      </c>
      <c r="AM225" s="227">
        <v>223</v>
      </c>
    </row>
    <row r="226" spans="1:39" ht="24">
      <c r="A226" s="100"/>
      <c r="B226" s="539"/>
      <c r="C226" s="542" t="s">
        <v>285</v>
      </c>
      <c r="D226" s="543"/>
      <c r="E226" s="543"/>
      <c r="F226" s="543"/>
      <c r="G226" s="544"/>
      <c r="H226" s="66" t="s">
        <v>280</v>
      </c>
      <c r="I226" s="95">
        <f t="shared" ref="I226:AL226" si="36">I187+I190+I196+I199</f>
        <v>25</v>
      </c>
      <c r="J226" s="95">
        <f t="shared" si="36"/>
        <v>0</v>
      </c>
      <c r="K226" s="95">
        <f t="shared" si="36"/>
        <v>85</v>
      </c>
      <c r="L226" s="95">
        <f t="shared" si="36"/>
        <v>4167</v>
      </c>
      <c r="M226" s="95">
        <f t="shared" si="36"/>
        <v>23</v>
      </c>
      <c r="N226" s="95">
        <f t="shared" si="36"/>
        <v>185</v>
      </c>
      <c r="O226" s="95">
        <f t="shared" si="36"/>
        <v>288</v>
      </c>
      <c r="P226" s="95">
        <f t="shared" si="36"/>
        <v>171</v>
      </c>
      <c r="Q226" s="95">
        <f t="shared" si="36"/>
        <v>98</v>
      </c>
      <c r="R226" s="95">
        <f t="shared" si="36"/>
        <v>4</v>
      </c>
      <c r="S226" s="95">
        <f t="shared" si="36"/>
        <v>19</v>
      </c>
      <c r="T226" s="95">
        <f t="shared" si="36"/>
        <v>5</v>
      </c>
      <c r="U226" s="95">
        <f t="shared" si="36"/>
        <v>89</v>
      </c>
      <c r="V226" s="95">
        <f t="shared" si="36"/>
        <v>6</v>
      </c>
      <c r="W226" s="95">
        <f t="shared" si="36"/>
        <v>30</v>
      </c>
      <c r="X226" s="95">
        <f t="shared" si="36"/>
        <v>677</v>
      </c>
      <c r="Y226" s="95">
        <f t="shared" si="36"/>
        <v>66</v>
      </c>
      <c r="Z226" s="95">
        <f t="shared" si="36"/>
        <v>121</v>
      </c>
      <c r="AA226" s="95">
        <f t="shared" si="36"/>
        <v>741</v>
      </c>
      <c r="AB226" s="95">
        <f t="shared" si="36"/>
        <v>165</v>
      </c>
      <c r="AC226" s="95">
        <f t="shared" si="36"/>
        <v>41</v>
      </c>
      <c r="AD226" s="95">
        <f t="shared" si="36"/>
        <v>279</v>
      </c>
      <c r="AE226" s="95">
        <f t="shared" si="36"/>
        <v>120</v>
      </c>
      <c r="AF226" s="95">
        <f t="shared" si="36"/>
        <v>55</v>
      </c>
      <c r="AG226" s="95">
        <f t="shared" si="36"/>
        <v>58</v>
      </c>
      <c r="AH226" s="95">
        <f t="shared" si="36"/>
        <v>88</v>
      </c>
      <c r="AI226" s="95">
        <f t="shared" si="36"/>
        <v>192</v>
      </c>
      <c r="AJ226" s="95">
        <f t="shared" si="36"/>
        <v>0</v>
      </c>
      <c r="AK226" s="95">
        <f t="shared" si="36"/>
        <v>75</v>
      </c>
      <c r="AL226" s="95">
        <f t="shared" si="36"/>
        <v>461</v>
      </c>
      <c r="AM226" s="227">
        <v>224</v>
      </c>
    </row>
    <row r="227" spans="1:39" ht="30">
      <c r="A227" s="100"/>
      <c r="B227" s="540"/>
      <c r="C227" s="545"/>
      <c r="D227" s="546"/>
      <c r="E227" s="546"/>
      <c r="F227" s="546"/>
      <c r="G227" s="547"/>
      <c r="H227" s="96" t="s">
        <v>281</v>
      </c>
      <c r="I227" s="62">
        <f t="shared" ref="I227:AL227" si="37">I187+I188+I190+I191+I196+I197+I199+I200</f>
        <v>25</v>
      </c>
      <c r="J227" s="62">
        <f t="shared" si="37"/>
        <v>0</v>
      </c>
      <c r="K227" s="62">
        <f t="shared" si="37"/>
        <v>85</v>
      </c>
      <c r="L227" s="62">
        <f t="shared" si="37"/>
        <v>4404</v>
      </c>
      <c r="M227" s="62">
        <f t="shared" si="37"/>
        <v>23</v>
      </c>
      <c r="N227" s="62">
        <f t="shared" si="37"/>
        <v>186</v>
      </c>
      <c r="O227" s="62">
        <f t="shared" si="37"/>
        <v>288</v>
      </c>
      <c r="P227" s="62">
        <f t="shared" si="37"/>
        <v>174</v>
      </c>
      <c r="Q227" s="62">
        <f t="shared" si="37"/>
        <v>98</v>
      </c>
      <c r="R227" s="62">
        <f t="shared" si="37"/>
        <v>4</v>
      </c>
      <c r="S227" s="62">
        <f t="shared" si="37"/>
        <v>20</v>
      </c>
      <c r="T227" s="62">
        <f t="shared" si="37"/>
        <v>5</v>
      </c>
      <c r="U227" s="62">
        <f t="shared" si="37"/>
        <v>112</v>
      </c>
      <c r="V227" s="62">
        <f t="shared" si="37"/>
        <v>6</v>
      </c>
      <c r="W227" s="62">
        <f t="shared" si="37"/>
        <v>30</v>
      </c>
      <c r="X227" s="62">
        <f t="shared" si="37"/>
        <v>683</v>
      </c>
      <c r="Y227" s="62">
        <f t="shared" si="37"/>
        <v>66</v>
      </c>
      <c r="Z227" s="62">
        <f t="shared" si="37"/>
        <v>123</v>
      </c>
      <c r="AA227" s="62">
        <f t="shared" si="37"/>
        <v>845</v>
      </c>
      <c r="AB227" s="62">
        <f t="shared" si="37"/>
        <v>167</v>
      </c>
      <c r="AC227" s="62">
        <f t="shared" si="37"/>
        <v>45</v>
      </c>
      <c r="AD227" s="62">
        <f t="shared" si="37"/>
        <v>287</v>
      </c>
      <c r="AE227" s="62">
        <f t="shared" si="37"/>
        <v>128</v>
      </c>
      <c r="AF227" s="62">
        <f t="shared" si="37"/>
        <v>58</v>
      </c>
      <c r="AG227" s="62">
        <f t="shared" si="37"/>
        <v>66</v>
      </c>
      <c r="AH227" s="62">
        <f t="shared" si="37"/>
        <v>93</v>
      </c>
      <c r="AI227" s="62">
        <f t="shared" si="37"/>
        <v>248</v>
      </c>
      <c r="AJ227" s="62">
        <f t="shared" si="37"/>
        <v>0</v>
      </c>
      <c r="AK227" s="62">
        <f t="shared" si="37"/>
        <v>75</v>
      </c>
      <c r="AL227" s="62">
        <f t="shared" si="37"/>
        <v>464</v>
      </c>
      <c r="AM227" s="227">
        <v>225</v>
      </c>
    </row>
    <row r="228" spans="1:39" ht="30">
      <c r="A228" s="100"/>
      <c r="B228" s="540"/>
      <c r="C228" s="545"/>
      <c r="D228" s="546"/>
      <c r="E228" s="546"/>
      <c r="F228" s="546"/>
      <c r="G228" s="547"/>
      <c r="H228" s="97" t="s">
        <v>282</v>
      </c>
      <c r="I228" s="95">
        <f t="shared" ref="I228:AL228" si="38">I205+I208+I214+I217</f>
        <v>39</v>
      </c>
      <c r="J228" s="95">
        <f t="shared" si="38"/>
        <v>1</v>
      </c>
      <c r="K228" s="95">
        <f t="shared" si="38"/>
        <v>34</v>
      </c>
      <c r="L228" s="95">
        <f t="shared" si="38"/>
        <v>2529</v>
      </c>
      <c r="M228" s="95">
        <f t="shared" si="38"/>
        <v>25</v>
      </c>
      <c r="N228" s="95">
        <f t="shared" si="38"/>
        <v>43</v>
      </c>
      <c r="O228" s="95">
        <f t="shared" si="38"/>
        <v>112</v>
      </c>
      <c r="P228" s="95">
        <f t="shared" si="38"/>
        <v>310</v>
      </c>
      <c r="Q228" s="95">
        <f t="shared" si="38"/>
        <v>49</v>
      </c>
      <c r="R228" s="95">
        <f t="shared" si="38"/>
        <v>11</v>
      </c>
      <c r="S228" s="95">
        <f t="shared" si="38"/>
        <v>21</v>
      </c>
      <c r="T228" s="95">
        <f t="shared" si="38"/>
        <v>4</v>
      </c>
      <c r="U228" s="95">
        <f t="shared" si="38"/>
        <v>32</v>
      </c>
      <c r="V228" s="95">
        <f t="shared" si="38"/>
        <v>4</v>
      </c>
      <c r="W228" s="95">
        <f t="shared" si="38"/>
        <v>13</v>
      </c>
      <c r="X228" s="95">
        <f t="shared" si="38"/>
        <v>306</v>
      </c>
      <c r="Y228" s="95">
        <f t="shared" si="38"/>
        <v>90</v>
      </c>
      <c r="Z228" s="95">
        <f t="shared" si="38"/>
        <v>50</v>
      </c>
      <c r="AA228" s="95">
        <f t="shared" si="38"/>
        <v>319</v>
      </c>
      <c r="AB228" s="95">
        <f t="shared" si="38"/>
        <v>70</v>
      </c>
      <c r="AC228" s="95">
        <f t="shared" si="38"/>
        <v>21</v>
      </c>
      <c r="AD228" s="95">
        <f t="shared" si="38"/>
        <v>154</v>
      </c>
      <c r="AE228" s="95">
        <f t="shared" si="38"/>
        <v>51</v>
      </c>
      <c r="AF228" s="95">
        <f t="shared" si="38"/>
        <v>22</v>
      </c>
      <c r="AG228" s="95">
        <f t="shared" si="38"/>
        <v>66</v>
      </c>
      <c r="AH228" s="95">
        <f t="shared" si="38"/>
        <v>11</v>
      </c>
      <c r="AI228" s="95">
        <f t="shared" si="38"/>
        <v>551</v>
      </c>
      <c r="AJ228" s="95">
        <f t="shared" si="38"/>
        <v>0</v>
      </c>
      <c r="AK228" s="95">
        <f t="shared" si="38"/>
        <v>37</v>
      </c>
      <c r="AL228" s="95">
        <f t="shared" si="38"/>
        <v>83</v>
      </c>
      <c r="AM228" s="227">
        <v>226</v>
      </c>
    </row>
    <row r="229" spans="1:39" ht="30">
      <c r="A229" s="100"/>
      <c r="B229" s="540"/>
      <c r="C229" s="545"/>
      <c r="D229" s="546"/>
      <c r="E229" s="546"/>
      <c r="F229" s="546"/>
      <c r="G229" s="547"/>
      <c r="H229" s="96" t="s">
        <v>283</v>
      </c>
      <c r="I229" s="62">
        <f t="shared" ref="I229:AL229" si="39">I205+I206+I208+I209+I214+I215+I217+I218</f>
        <v>45</v>
      </c>
      <c r="J229" s="62">
        <f t="shared" si="39"/>
        <v>2</v>
      </c>
      <c r="K229" s="62">
        <f t="shared" si="39"/>
        <v>66</v>
      </c>
      <c r="L229" s="62">
        <f t="shared" si="39"/>
        <v>3938</v>
      </c>
      <c r="M229" s="62">
        <f t="shared" si="39"/>
        <v>25</v>
      </c>
      <c r="N229" s="62">
        <f t="shared" si="39"/>
        <v>52</v>
      </c>
      <c r="O229" s="62">
        <f t="shared" si="39"/>
        <v>131</v>
      </c>
      <c r="P229" s="62">
        <f t="shared" si="39"/>
        <v>401</v>
      </c>
      <c r="Q229" s="62">
        <f t="shared" si="39"/>
        <v>54</v>
      </c>
      <c r="R229" s="62">
        <f t="shared" si="39"/>
        <v>12</v>
      </c>
      <c r="S229" s="62">
        <f t="shared" si="39"/>
        <v>76</v>
      </c>
      <c r="T229" s="62">
        <f t="shared" si="39"/>
        <v>5</v>
      </c>
      <c r="U229" s="62">
        <f t="shared" si="39"/>
        <v>59</v>
      </c>
      <c r="V229" s="62">
        <f t="shared" si="39"/>
        <v>6</v>
      </c>
      <c r="W229" s="62">
        <f t="shared" si="39"/>
        <v>18</v>
      </c>
      <c r="X229" s="62">
        <f t="shared" si="39"/>
        <v>379</v>
      </c>
      <c r="Y229" s="62">
        <f t="shared" si="39"/>
        <v>95</v>
      </c>
      <c r="Z229" s="62">
        <f t="shared" si="39"/>
        <v>58</v>
      </c>
      <c r="AA229" s="62">
        <f t="shared" si="39"/>
        <v>437</v>
      </c>
      <c r="AB229" s="62">
        <f t="shared" si="39"/>
        <v>89</v>
      </c>
      <c r="AC229" s="62">
        <f t="shared" si="39"/>
        <v>30</v>
      </c>
      <c r="AD229" s="62">
        <f t="shared" si="39"/>
        <v>333</v>
      </c>
      <c r="AE229" s="62">
        <f t="shared" si="39"/>
        <v>106</v>
      </c>
      <c r="AF229" s="62">
        <f t="shared" si="39"/>
        <v>51</v>
      </c>
      <c r="AG229" s="62">
        <f t="shared" si="39"/>
        <v>98</v>
      </c>
      <c r="AH229" s="62">
        <f t="shared" si="39"/>
        <v>21</v>
      </c>
      <c r="AI229" s="62">
        <f t="shared" si="39"/>
        <v>1101</v>
      </c>
      <c r="AJ229" s="62">
        <f t="shared" si="39"/>
        <v>0</v>
      </c>
      <c r="AK229" s="62">
        <f t="shared" si="39"/>
        <v>44</v>
      </c>
      <c r="AL229" s="62">
        <f t="shared" si="39"/>
        <v>144</v>
      </c>
      <c r="AM229" s="227">
        <v>227</v>
      </c>
    </row>
    <row r="230" spans="1:39" ht="32.25" thickBot="1">
      <c r="A230" s="100"/>
      <c r="B230" s="541"/>
      <c r="C230" s="548"/>
      <c r="D230" s="549"/>
      <c r="E230" s="549"/>
      <c r="F230" s="549"/>
      <c r="G230" s="550"/>
      <c r="H230" s="98" t="s">
        <v>284</v>
      </c>
      <c r="I230" s="99">
        <f>I227+I229</f>
        <v>70</v>
      </c>
      <c r="J230" s="99">
        <f t="shared" ref="J230:AL230" si="40">J227+J229</f>
        <v>2</v>
      </c>
      <c r="K230" s="99">
        <f t="shared" si="40"/>
        <v>151</v>
      </c>
      <c r="L230" s="99">
        <f t="shared" si="40"/>
        <v>8342</v>
      </c>
      <c r="M230" s="99">
        <f t="shared" si="40"/>
        <v>48</v>
      </c>
      <c r="N230" s="99">
        <f t="shared" si="40"/>
        <v>238</v>
      </c>
      <c r="O230" s="99">
        <f t="shared" si="40"/>
        <v>419</v>
      </c>
      <c r="P230" s="99">
        <f t="shared" si="40"/>
        <v>575</v>
      </c>
      <c r="Q230" s="99">
        <f t="shared" si="40"/>
        <v>152</v>
      </c>
      <c r="R230" s="99">
        <f t="shared" si="40"/>
        <v>16</v>
      </c>
      <c r="S230" s="99">
        <f t="shared" si="40"/>
        <v>96</v>
      </c>
      <c r="T230" s="99">
        <f t="shared" si="40"/>
        <v>10</v>
      </c>
      <c r="U230" s="99">
        <f t="shared" si="40"/>
        <v>171</v>
      </c>
      <c r="V230" s="99">
        <f t="shared" si="40"/>
        <v>12</v>
      </c>
      <c r="W230" s="99">
        <f t="shared" si="40"/>
        <v>48</v>
      </c>
      <c r="X230" s="99">
        <f t="shared" si="40"/>
        <v>1062</v>
      </c>
      <c r="Y230" s="99">
        <f t="shared" si="40"/>
        <v>161</v>
      </c>
      <c r="Z230" s="99">
        <f t="shared" si="40"/>
        <v>181</v>
      </c>
      <c r="AA230" s="99">
        <f t="shared" si="40"/>
        <v>1282</v>
      </c>
      <c r="AB230" s="99">
        <f t="shared" si="40"/>
        <v>256</v>
      </c>
      <c r="AC230" s="99">
        <f t="shared" si="40"/>
        <v>75</v>
      </c>
      <c r="AD230" s="99">
        <f t="shared" si="40"/>
        <v>620</v>
      </c>
      <c r="AE230" s="99">
        <f t="shared" si="40"/>
        <v>234</v>
      </c>
      <c r="AF230" s="99">
        <f t="shared" si="40"/>
        <v>109</v>
      </c>
      <c r="AG230" s="99">
        <f t="shared" si="40"/>
        <v>164</v>
      </c>
      <c r="AH230" s="99">
        <f t="shared" si="40"/>
        <v>114</v>
      </c>
      <c r="AI230" s="99">
        <f t="shared" si="40"/>
        <v>1349</v>
      </c>
      <c r="AJ230" s="99">
        <f t="shared" si="40"/>
        <v>0</v>
      </c>
      <c r="AK230" s="99">
        <f t="shared" si="40"/>
        <v>119</v>
      </c>
      <c r="AL230" s="99">
        <f t="shared" si="40"/>
        <v>608</v>
      </c>
      <c r="AM230" s="227">
        <v>228</v>
      </c>
    </row>
    <row r="231" spans="1:39" ht="24">
      <c r="A231" s="551" t="s">
        <v>286</v>
      </c>
      <c r="B231" s="15" t="s">
        <v>287</v>
      </c>
      <c r="C231" s="554"/>
      <c r="D231" s="554"/>
      <c r="E231" s="554"/>
      <c r="F231" s="554"/>
      <c r="G231" s="554"/>
      <c r="H231" s="101" t="s">
        <v>288</v>
      </c>
      <c r="I231" s="126"/>
      <c r="J231" s="5"/>
      <c r="K231" s="5"/>
      <c r="L231" s="12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125"/>
      <c r="AJ231" s="5"/>
      <c r="AK231" s="5"/>
      <c r="AL231" s="126"/>
      <c r="AM231">
        <v>229</v>
      </c>
    </row>
    <row r="232" spans="1:39" ht="15.75">
      <c r="A232" s="552"/>
      <c r="B232" s="18" t="s">
        <v>289</v>
      </c>
      <c r="C232" s="521"/>
      <c r="D232" s="521"/>
      <c r="E232" s="521"/>
      <c r="F232" s="521"/>
      <c r="G232" s="521"/>
      <c r="H232" s="103" t="s">
        <v>290</v>
      </c>
      <c r="I232" s="27"/>
      <c r="J232" s="5"/>
      <c r="K232" s="5"/>
      <c r="L232" s="12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125"/>
      <c r="AJ232" s="5"/>
      <c r="AK232" s="5"/>
      <c r="AL232" s="27"/>
      <c r="AM232">
        <v>230</v>
      </c>
    </row>
    <row r="233" spans="1:39" ht="15.75">
      <c r="A233" s="552"/>
      <c r="B233" s="18" t="s">
        <v>291</v>
      </c>
      <c r="C233" s="521"/>
      <c r="D233" s="521"/>
      <c r="E233" s="521"/>
      <c r="F233" s="521"/>
      <c r="G233" s="521"/>
      <c r="H233" s="103" t="s">
        <v>292</v>
      </c>
      <c r="I233" s="27"/>
      <c r="J233" s="5"/>
      <c r="K233" s="5"/>
      <c r="L233" s="12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125"/>
      <c r="AJ233" s="5"/>
      <c r="AK233" s="5"/>
      <c r="AL233" s="27"/>
      <c r="AM233">
        <v>231</v>
      </c>
    </row>
    <row r="234" spans="1:39" ht="15.75">
      <c r="A234" s="552"/>
      <c r="B234" s="18" t="s">
        <v>293</v>
      </c>
      <c r="C234" s="521"/>
      <c r="D234" s="521"/>
      <c r="E234" s="521"/>
      <c r="F234" s="521"/>
      <c r="G234" s="521"/>
      <c r="H234" s="103" t="s">
        <v>294</v>
      </c>
      <c r="I234" s="127"/>
      <c r="J234" s="105"/>
      <c r="K234" s="105"/>
      <c r="L234" s="125"/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  <c r="X234" s="105"/>
      <c r="Y234" s="105"/>
      <c r="Z234" s="105"/>
      <c r="AA234" s="105"/>
      <c r="AB234" s="105"/>
      <c r="AC234" s="105"/>
      <c r="AD234" s="105"/>
      <c r="AE234" s="105"/>
      <c r="AF234" s="105"/>
      <c r="AG234" s="105"/>
      <c r="AH234" s="105"/>
      <c r="AI234" s="125"/>
      <c r="AJ234" s="105"/>
      <c r="AK234" s="105"/>
      <c r="AL234" s="127"/>
      <c r="AM234">
        <v>232</v>
      </c>
    </row>
    <row r="235" spans="1:39" ht="24">
      <c r="A235" s="552"/>
      <c r="B235" s="18" t="s">
        <v>295</v>
      </c>
      <c r="C235" s="521"/>
      <c r="D235" s="521"/>
      <c r="E235" s="521"/>
      <c r="F235" s="521"/>
      <c r="G235" s="521"/>
      <c r="H235" s="103" t="s">
        <v>296</v>
      </c>
      <c r="I235" s="27"/>
      <c r="J235" s="5"/>
      <c r="K235" s="5"/>
      <c r="L235" s="12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125"/>
      <c r="AJ235" s="5"/>
      <c r="AK235" s="5"/>
      <c r="AL235" s="27"/>
      <c r="AM235">
        <v>233</v>
      </c>
    </row>
    <row r="236" spans="1:39" ht="36.75" thickBot="1">
      <c r="A236" s="553"/>
      <c r="B236" s="106" t="s">
        <v>297</v>
      </c>
      <c r="C236" s="524"/>
      <c r="D236" s="524"/>
      <c r="E236" s="524"/>
      <c r="F236" s="524"/>
      <c r="G236" s="524"/>
      <c r="H236" s="107" t="s">
        <v>298</v>
      </c>
      <c r="I236" s="128"/>
      <c r="J236" s="5"/>
      <c r="K236" s="5"/>
      <c r="L236" s="12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125"/>
      <c r="AJ236" s="5"/>
      <c r="AK236" s="5"/>
      <c r="AL236" s="128"/>
      <c r="AM236">
        <v>234</v>
      </c>
    </row>
    <row r="237" spans="1:39" ht="24">
      <c r="A237" s="525" t="s">
        <v>299</v>
      </c>
      <c r="B237" s="528" t="s">
        <v>300</v>
      </c>
      <c r="C237" s="530" t="s">
        <v>301</v>
      </c>
      <c r="D237" s="109" t="s">
        <v>302</v>
      </c>
      <c r="E237" s="532"/>
      <c r="F237" s="532"/>
      <c r="G237" s="532"/>
      <c r="H237" s="101" t="s">
        <v>303</v>
      </c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>
        <v>235</v>
      </c>
    </row>
    <row r="238" spans="1:39" ht="24">
      <c r="A238" s="526"/>
      <c r="B238" s="529"/>
      <c r="C238" s="531"/>
      <c r="D238" s="110" t="s">
        <v>304</v>
      </c>
      <c r="E238" s="533"/>
      <c r="F238" s="533"/>
      <c r="G238" s="533"/>
      <c r="H238" s="103" t="s">
        <v>305</v>
      </c>
      <c r="I238" s="104"/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  <c r="AC238" s="104"/>
      <c r="AD238" s="104"/>
      <c r="AE238" s="104"/>
      <c r="AF238" s="104"/>
      <c r="AG238" s="104"/>
      <c r="AH238" s="104"/>
      <c r="AI238" s="104"/>
      <c r="AJ238" s="104"/>
      <c r="AK238" s="104"/>
      <c r="AL238" s="104"/>
      <c r="AM238">
        <v>236</v>
      </c>
    </row>
    <row r="239" spans="1:39" ht="15.75">
      <c r="A239" s="526"/>
      <c r="B239" s="111"/>
      <c r="C239" s="112"/>
      <c r="D239" s="110"/>
      <c r="E239" s="533"/>
      <c r="F239" s="533"/>
      <c r="G239" s="533"/>
      <c r="H239" s="103" t="s">
        <v>306</v>
      </c>
      <c r="I239" s="104"/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  <c r="AC239" s="104"/>
      <c r="AD239" s="104"/>
      <c r="AE239" s="104"/>
      <c r="AF239" s="104"/>
      <c r="AG239" s="104"/>
      <c r="AH239" s="104"/>
      <c r="AI239" s="104"/>
      <c r="AJ239" s="104"/>
      <c r="AK239" s="104"/>
      <c r="AL239" s="104"/>
      <c r="AM239">
        <v>237</v>
      </c>
    </row>
    <row r="240" spans="1:39" ht="22.5">
      <c r="A240" s="526"/>
      <c r="B240" s="529" t="s">
        <v>307</v>
      </c>
      <c r="C240" s="531" t="s">
        <v>308</v>
      </c>
      <c r="D240" s="110" t="s">
        <v>309</v>
      </c>
      <c r="E240" s="538"/>
      <c r="F240" s="538"/>
      <c r="G240" s="538"/>
      <c r="H240" s="113" t="s">
        <v>310</v>
      </c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4"/>
      <c r="AB240" s="114"/>
      <c r="AC240" s="114"/>
      <c r="AD240" s="114"/>
      <c r="AE240" s="114"/>
      <c r="AF240" s="114"/>
      <c r="AG240" s="114"/>
      <c r="AH240" s="114"/>
      <c r="AI240" s="114"/>
      <c r="AJ240" s="114"/>
      <c r="AK240" s="114"/>
      <c r="AL240" s="114"/>
      <c r="AM240">
        <v>238</v>
      </c>
    </row>
    <row r="241" spans="1:39" ht="15.75">
      <c r="A241" s="526"/>
      <c r="B241" s="529"/>
      <c r="C241" s="531"/>
      <c r="D241" s="110" t="s">
        <v>311</v>
      </c>
      <c r="E241" s="521"/>
      <c r="F241" s="521"/>
      <c r="G241" s="521"/>
      <c r="H241" s="115" t="s">
        <v>312</v>
      </c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>
        <v>239</v>
      </c>
    </row>
    <row r="242" spans="1:39">
      <c r="A242" s="526"/>
      <c r="B242" s="529"/>
      <c r="C242" s="531"/>
      <c r="D242" s="110" t="s">
        <v>313</v>
      </c>
      <c r="E242" s="521"/>
      <c r="F242" s="521"/>
      <c r="G242" s="521"/>
      <c r="H242" s="103" t="s">
        <v>314</v>
      </c>
      <c r="I242" s="27"/>
      <c r="J242" s="5"/>
      <c r="K242" s="5"/>
      <c r="L242" s="12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125"/>
      <c r="AJ242" s="5"/>
      <c r="AK242" s="5"/>
      <c r="AL242" s="27"/>
      <c r="AM242">
        <v>240</v>
      </c>
    </row>
    <row r="243" spans="1:39" ht="15.75">
      <c r="A243" s="526"/>
      <c r="B243" s="534"/>
      <c r="C243" s="536"/>
      <c r="D243" s="522"/>
      <c r="E243" s="499" t="s">
        <v>315</v>
      </c>
      <c r="F243" s="500"/>
      <c r="G243" s="501"/>
      <c r="H243" s="116" t="s">
        <v>316</v>
      </c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>
        <v>241</v>
      </c>
    </row>
    <row r="244" spans="1:39" ht="15.75">
      <c r="A244" s="526"/>
      <c r="B244" s="534"/>
      <c r="C244" s="536"/>
      <c r="D244" s="523"/>
      <c r="E244" s="502"/>
      <c r="F244" s="503"/>
      <c r="G244" s="504"/>
      <c r="H244" s="116" t="s">
        <v>314</v>
      </c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>
        <v>242</v>
      </c>
    </row>
    <row r="245" spans="1:39" ht="15.75" thickBot="1">
      <c r="A245" s="527"/>
      <c r="B245" s="535"/>
      <c r="C245" s="537"/>
      <c r="D245" s="118" t="s">
        <v>317</v>
      </c>
      <c r="E245" s="524"/>
      <c r="F245" s="524"/>
      <c r="G245" s="524"/>
      <c r="H245" s="107" t="s">
        <v>318</v>
      </c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  <c r="AA245" s="108"/>
      <c r="AB245" s="108"/>
      <c r="AC245" s="108"/>
      <c r="AD245" s="108"/>
      <c r="AE245" s="108"/>
      <c r="AF245" s="108"/>
      <c r="AG245" s="108"/>
      <c r="AH245" s="108"/>
      <c r="AI245" s="108"/>
      <c r="AJ245" s="108"/>
      <c r="AK245" s="108"/>
      <c r="AL245" s="108"/>
      <c r="AM245">
        <v>243</v>
      </c>
    </row>
  </sheetData>
  <autoFilter ref="A2:AM245" xr:uid="{00000000-0009-0000-0000-000001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</autoFilter>
  <sortState xmlns:xlrd2="http://schemas.microsoft.com/office/spreadsheetml/2017/richdata2" columnSort="1" ref="J2:AM245">
    <sortCondition ref="J2:AM2"/>
  </sortState>
  <mergeCells count="232">
    <mergeCell ref="E13:G13"/>
    <mergeCell ref="E14:G14"/>
    <mergeCell ref="E15:G15"/>
    <mergeCell ref="D16:H16"/>
    <mergeCell ref="C17:G17"/>
    <mergeCell ref="A18:A19"/>
    <mergeCell ref="C18:G18"/>
    <mergeCell ref="C19:G19"/>
    <mergeCell ref="A2:H2"/>
    <mergeCell ref="A3:A17"/>
    <mergeCell ref="B3:B16"/>
    <mergeCell ref="C3:C16"/>
    <mergeCell ref="D3:D5"/>
    <mergeCell ref="E3:G5"/>
    <mergeCell ref="D6:D8"/>
    <mergeCell ref="E6:G8"/>
    <mergeCell ref="D9:D12"/>
    <mergeCell ref="E9:G12"/>
    <mergeCell ref="A20:A36"/>
    <mergeCell ref="B20:B25"/>
    <mergeCell ref="C20:G25"/>
    <mergeCell ref="B26:B29"/>
    <mergeCell ref="C26:G29"/>
    <mergeCell ref="B30:B34"/>
    <mergeCell ref="C30:G34"/>
    <mergeCell ref="B35:B36"/>
    <mergeCell ref="C35:G36"/>
    <mergeCell ref="E53:G55"/>
    <mergeCell ref="D56:D58"/>
    <mergeCell ref="E56:G58"/>
    <mergeCell ref="D59:D61"/>
    <mergeCell ref="E59:G61"/>
    <mergeCell ref="D62:D64"/>
    <mergeCell ref="E62:G64"/>
    <mergeCell ref="A37:A64"/>
    <mergeCell ref="B37:B46"/>
    <mergeCell ref="C37:G46"/>
    <mergeCell ref="B47:B64"/>
    <mergeCell ref="C47:C64"/>
    <mergeCell ref="D47:D52"/>
    <mergeCell ref="E47:F52"/>
    <mergeCell ref="G47:G48"/>
    <mergeCell ref="G49:G51"/>
    <mergeCell ref="D53:D55"/>
    <mergeCell ref="A65:A118"/>
    <mergeCell ref="B65:B69"/>
    <mergeCell ref="C65:F69"/>
    <mergeCell ref="G65:H65"/>
    <mergeCell ref="G66:G67"/>
    <mergeCell ref="G68:H68"/>
    <mergeCell ref="G69:H69"/>
    <mergeCell ref="B70:B74"/>
    <mergeCell ref="C70:F74"/>
    <mergeCell ref="G79:H79"/>
    <mergeCell ref="B80:B84"/>
    <mergeCell ref="C80:F84"/>
    <mergeCell ref="G80:H80"/>
    <mergeCell ref="G81:G82"/>
    <mergeCell ref="G83:H83"/>
    <mergeCell ref="G84:H84"/>
    <mergeCell ref="G70:H70"/>
    <mergeCell ref="G71:G72"/>
    <mergeCell ref="G73:H73"/>
    <mergeCell ref="G74:H74"/>
    <mergeCell ref="B75:B79"/>
    <mergeCell ref="C75:F79"/>
    <mergeCell ref="G75:H75"/>
    <mergeCell ref="G76:G77"/>
    <mergeCell ref="G78:H78"/>
    <mergeCell ref="G92:H92"/>
    <mergeCell ref="D93:D97"/>
    <mergeCell ref="E93:F97"/>
    <mergeCell ref="G93:H93"/>
    <mergeCell ref="G94:G95"/>
    <mergeCell ref="G96:H96"/>
    <mergeCell ref="G97:H97"/>
    <mergeCell ref="C85:H85"/>
    <mergeCell ref="C86:H86"/>
    <mergeCell ref="C87:H87"/>
    <mergeCell ref="C88:C108"/>
    <mergeCell ref="D88:D92"/>
    <mergeCell ref="E88:F92"/>
    <mergeCell ref="G88:H88"/>
    <mergeCell ref="G89:G90"/>
    <mergeCell ref="G91:H91"/>
    <mergeCell ref="D103:D107"/>
    <mergeCell ref="E103:F107"/>
    <mergeCell ref="G103:H103"/>
    <mergeCell ref="G104:G105"/>
    <mergeCell ref="G106:H106"/>
    <mergeCell ref="G107:H107"/>
    <mergeCell ref="D98:D102"/>
    <mergeCell ref="B118:H118"/>
    <mergeCell ref="D108:H108"/>
    <mergeCell ref="B109:B113"/>
    <mergeCell ref="C109:F113"/>
    <mergeCell ref="G109:H109"/>
    <mergeCell ref="G110:G111"/>
    <mergeCell ref="G112:H112"/>
    <mergeCell ref="G113:H113"/>
    <mergeCell ref="B88:B108"/>
    <mergeCell ref="E98:F102"/>
    <mergeCell ref="G98:H98"/>
    <mergeCell ref="G99:G100"/>
    <mergeCell ref="G101:H101"/>
    <mergeCell ref="G102:H102"/>
    <mergeCell ref="B114:F117"/>
    <mergeCell ref="G114:H114"/>
    <mergeCell ref="G115:G116"/>
    <mergeCell ref="G117:H117"/>
    <mergeCell ref="F124:G124"/>
    <mergeCell ref="F125:G125"/>
    <mergeCell ref="C126:H126"/>
    <mergeCell ref="B127:B128"/>
    <mergeCell ref="C127:G128"/>
    <mergeCell ref="B129:G129"/>
    <mergeCell ref="A119:A130"/>
    <mergeCell ref="B119:B122"/>
    <mergeCell ref="C119:E121"/>
    <mergeCell ref="F119:G119"/>
    <mergeCell ref="F120:G120"/>
    <mergeCell ref="F121:G121"/>
    <mergeCell ref="C122:H122"/>
    <mergeCell ref="B123:B126"/>
    <mergeCell ref="C123:E125"/>
    <mergeCell ref="F123:G123"/>
    <mergeCell ref="G145:H145"/>
    <mergeCell ref="G146:H146"/>
    <mergeCell ref="G147:H147"/>
    <mergeCell ref="G148:H148"/>
    <mergeCell ref="G149:H149"/>
    <mergeCell ref="G150:H150"/>
    <mergeCell ref="B130:G130"/>
    <mergeCell ref="A131:A156"/>
    <mergeCell ref="B131:C144"/>
    <mergeCell ref="D131:D135"/>
    <mergeCell ref="E131:G135"/>
    <mergeCell ref="D136:D142"/>
    <mergeCell ref="E136:G142"/>
    <mergeCell ref="D144:H144"/>
    <mergeCell ref="B145:C156"/>
    <mergeCell ref="D145:F155"/>
    <mergeCell ref="A157:A159"/>
    <mergeCell ref="B157:B159"/>
    <mergeCell ref="C157:C159"/>
    <mergeCell ref="D157:G159"/>
    <mergeCell ref="A160:H160"/>
    <mergeCell ref="C161:G161"/>
    <mergeCell ref="G151:H151"/>
    <mergeCell ref="G152:H152"/>
    <mergeCell ref="G153:H153"/>
    <mergeCell ref="G154:H154"/>
    <mergeCell ref="G155:H155"/>
    <mergeCell ref="D156:H156"/>
    <mergeCell ref="D181:G181"/>
    <mergeCell ref="D182:E184"/>
    <mergeCell ref="F182:G182"/>
    <mergeCell ref="F183:G183"/>
    <mergeCell ref="F177:G177"/>
    <mergeCell ref="F178:G178"/>
    <mergeCell ref="F179:G179"/>
    <mergeCell ref="F180:G180"/>
    <mergeCell ref="A162:A184"/>
    <mergeCell ref="B162:B164"/>
    <mergeCell ref="C162:G164"/>
    <mergeCell ref="B165:B174"/>
    <mergeCell ref="B175:B184"/>
    <mergeCell ref="C175:C184"/>
    <mergeCell ref="D175:E180"/>
    <mergeCell ref="F175:G175"/>
    <mergeCell ref="F176:G176"/>
    <mergeCell ref="C165:F174"/>
    <mergeCell ref="A185:A225"/>
    <mergeCell ref="B185:B202"/>
    <mergeCell ref="C185:C202"/>
    <mergeCell ref="D185:D193"/>
    <mergeCell ref="E185:E193"/>
    <mergeCell ref="F185:F189"/>
    <mergeCell ref="F199:F201"/>
    <mergeCell ref="D212:D220"/>
    <mergeCell ref="E212:E220"/>
    <mergeCell ref="F212:F216"/>
    <mergeCell ref="G185:G186"/>
    <mergeCell ref="G187:G188"/>
    <mergeCell ref="F190:F192"/>
    <mergeCell ref="G190:G192"/>
    <mergeCell ref="F193:G193"/>
    <mergeCell ref="D194:D202"/>
    <mergeCell ref="E194:E202"/>
    <mergeCell ref="F194:F198"/>
    <mergeCell ref="G194:G195"/>
    <mergeCell ref="G196:G197"/>
    <mergeCell ref="G212:G213"/>
    <mergeCell ref="G214:G215"/>
    <mergeCell ref="F217:F219"/>
    <mergeCell ref="G217:G219"/>
    <mergeCell ref="B221:B225"/>
    <mergeCell ref="C221:G225"/>
    <mergeCell ref="G199:G201"/>
    <mergeCell ref="B203:B220"/>
    <mergeCell ref="C203:C220"/>
    <mergeCell ref="D203:D211"/>
    <mergeCell ref="E203:E211"/>
    <mergeCell ref="F203:F207"/>
    <mergeCell ref="G203:G204"/>
    <mergeCell ref="G205:G206"/>
    <mergeCell ref="F208:F210"/>
    <mergeCell ref="G208:G210"/>
    <mergeCell ref="E242:G242"/>
    <mergeCell ref="D243:D244"/>
    <mergeCell ref="E243:G244"/>
    <mergeCell ref="E245:G245"/>
    <mergeCell ref="A1:G1"/>
    <mergeCell ref="A237:A245"/>
    <mergeCell ref="B237:B238"/>
    <mergeCell ref="C237:C238"/>
    <mergeCell ref="E237:G237"/>
    <mergeCell ref="E238:G238"/>
    <mergeCell ref="E239:G239"/>
    <mergeCell ref="B240:B245"/>
    <mergeCell ref="C240:C245"/>
    <mergeCell ref="E240:G240"/>
    <mergeCell ref="E241:G241"/>
    <mergeCell ref="B226:B230"/>
    <mergeCell ref="C226:G230"/>
    <mergeCell ref="A231:A236"/>
    <mergeCell ref="C231:G231"/>
    <mergeCell ref="C232:G232"/>
    <mergeCell ref="C233:G233"/>
    <mergeCell ref="C234:G234"/>
    <mergeCell ref="C235:G235"/>
    <mergeCell ref="C236:G236"/>
  </mergeCells>
  <conditionalFormatting sqref="AL103:AL106 AL98:AL101 AL35:AL96 I35:I92">
    <cfRule type="cellIs" dxfId="261" priority="322" stopIfTrue="1" operator="lessThan">
      <formula>1</formula>
    </cfRule>
  </conditionalFormatting>
  <conditionalFormatting sqref="J127:J128 J130:J133 J136:J156">
    <cfRule type="cellIs" dxfId="260" priority="311" stopIfTrue="1" operator="lessThan">
      <formula>1</formula>
    </cfRule>
  </conditionalFormatting>
  <conditionalFormatting sqref="J123:J125 J3:J5 J9:J11 J35:J121 J13:J15 J17:J33">
    <cfRule type="cellIs" dxfId="259" priority="310" stopIfTrue="1" operator="lessThan">
      <formula>1</formula>
    </cfRule>
  </conditionalFormatting>
  <conditionalFormatting sqref="M127:M128 M130:M133 M136:M156">
    <cfRule type="cellIs" dxfId="258" priority="293" stopIfTrue="1" operator="lessThan">
      <formula>1</formula>
    </cfRule>
  </conditionalFormatting>
  <conditionalFormatting sqref="J242">
    <cfRule type="cellIs" dxfId="257" priority="305" stopIfTrue="1" operator="lessThan">
      <formula>1</formula>
    </cfRule>
  </conditionalFormatting>
  <conditionalFormatting sqref="J122">
    <cfRule type="cellIs" dxfId="256" priority="309" stopIfTrue="1" operator="lessThan">
      <formula>1</formula>
    </cfRule>
  </conditionalFormatting>
  <conditionalFormatting sqref="J126">
    <cfRule type="cellIs" dxfId="255" priority="308" stopIfTrue="1" operator="lessThan">
      <formula>1</formula>
    </cfRule>
  </conditionalFormatting>
  <conditionalFormatting sqref="J162:J164">
    <cfRule type="cellIs" dxfId="254" priority="307" stopIfTrue="1" operator="lessThan">
      <formula>1</formula>
    </cfRule>
  </conditionalFormatting>
  <conditionalFormatting sqref="J231:J236">
    <cfRule type="cellIs" dxfId="253" priority="306" stopIfTrue="1" operator="lessThan">
      <formula>1</formula>
    </cfRule>
  </conditionalFormatting>
  <conditionalFormatting sqref="J6:J8">
    <cfRule type="cellIs" dxfId="252" priority="303" stopIfTrue="1" operator="lessThan">
      <formula>1</formula>
    </cfRule>
  </conditionalFormatting>
  <conditionalFormatting sqref="L127:L128 L130:L133 L136:L156">
    <cfRule type="cellIs" dxfId="251" priority="302" stopIfTrue="1" operator="lessThan">
      <formula>1</formula>
    </cfRule>
  </conditionalFormatting>
  <conditionalFormatting sqref="L123:L125 L3:L5 L9:L11 L35:L121 L13:L15 L17:L33">
    <cfRule type="cellIs" dxfId="250" priority="301" stopIfTrue="1" operator="lessThan">
      <formula>1</formula>
    </cfRule>
  </conditionalFormatting>
  <conditionalFormatting sqref="N127:N128 N130:N133 N136:N156">
    <cfRule type="cellIs" dxfId="249" priority="284" stopIfTrue="1" operator="lessThan">
      <formula>1</formula>
    </cfRule>
  </conditionalFormatting>
  <conditionalFormatting sqref="L242">
    <cfRule type="cellIs" dxfId="248" priority="296" stopIfTrue="1" operator="lessThan">
      <formula>1</formula>
    </cfRule>
  </conditionalFormatting>
  <conditionalFormatting sqref="L122">
    <cfRule type="cellIs" dxfId="247" priority="300" stopIfTrue="1" operator="lessThan">
      <formula>1</formula>
    </cfRule>
  </conditionalFormatting>
  <conditionalFormatting sqref="L126">
    <cfRule type="cellIs" dxfId="246" priority="299" stopIfTrue="1" operator="lessThan">
      <formula>1</formula>
    </cfRule>
  </conditionalFormatting>
  <conditionalFormatting sqref="L162:L164">
    <cfRule type="cellIs" dxfId="245" priority="298" stopIfTrue="1" operator="lessThan">
      <formula>1</formula>
    </cfRule>
  </conditionalFormatting>
  <conditionalFormatting sqref="L231:L236">
    <cfRule type="cellIs" dxfId="244" priority="297" stopIfTrue="1" operator="lessThan">
      <formula>1</formula>
    </cfRule>
  </conditionalFormatting>
  <conditionalFormatting sqref="L6:L8">
    <cfRule type="cellIs" dxfId="243" priority="294" stopIfTrue="1" operator="lessThan">
      <formula>1</formula>
    </cfRule>
  </conditionalFormatting>
  <conditionalFormatting sqref="N122">
    <cfRule type="cellIs" dxfId="242" priority="282" stopIfTrue="1" operator="lessThan">
      <formula>1</formula>
    </cfRule>
  </conditionalFormatting>
  <conditionalFormatting sqref="M123:M125 M3:M5 M9:M11 M35:M121 M13:M15 M17:M33">
    <cfRule type="cellIs" dxfId="241" priority="292" stopIfTrue="1" operator="lessThan">
      <formula>1</formula>
    </cfRule>
  </conditionalFormatting>
  <conditionalFormatting sqref="O127:O128 O130:O133 O136:O156">
    <cfRule type="cellIs" dxfId="240" priority="275" stopIfTrue="1" operator="lessThan">
      <formula>1</formula>
    </cfRule>
  </conditionalFormatting>
  <conditionalFormatting sqref="M242">
    <cfRule type="cellIs" dxfId="239" priority="287" stopIfTrue="1" operator="lessThan">
      <formula>1</formula>
    </cfRule>
  </conditionalFormatting>
  <conditionalFormatting sqref="M122">
    <cfRule type="cellIs" dxfId="238" priority="291" stopIfTrue="1" operator="lessThan">
      <formula>1</formula>
    </cfRule>
  </conditionalFormatting>
  <conditionalFormatting sqref="M126">
    <cfRule type="cellIs" dxfId="237" priority="290" stopIfTrue="1" operator="lessThan">
      <formula>1</formula>
    </cfRule>
  </conditionalFormatting>
  <conditionalFormatting sqref="M162:M164">
    <cfRule type="cellIs" dxfId="236" priority="289" stopIfTrue="1" operator="lessThan">
      <formula>1</formula>
    </cfRule>
  </conditionalFormatting>
  <conditionalFormatting sqref="M231:M236">
    <cfRule type="cellIs" dxfId="235" priority="288" stopIfTrue="1" operator="lessThan">
      <formula>1</formula>
    </cfRule>
  </conditionalFormatting>
  <conditionalFormatting sqref="M6:M8">
    <cfRule type="cellIs" dxfId="234" priority="285" stopIfTrue="1" operator="lessThan">
      <formula>1</formula>
    </cfRule>
  </conditionalFormatting>
  <conditionalFormatting sqref="O122">
    <cfRule type="cellIs" dxfId="233" priority="273" stopIfTrue="1" operator="lessThan">
      <formula>1</formula>
    </cfRule>
  </conditionalFormatting>
  <conditionalFormatting sqref="N123:N125 N3:N5 N9:N11 N35:N121 N13:N15 N17:N33">
    <cfRule type="cellIs" dxfId="232" priority="283" stopIfTrue="1" operator="lessThan">
      <formula>1</formula>
    </cfRule>
  </conditionalFormatting>
  <conditionalFormatting sqref="P127:P128 P130:P133 P136:P156">
    <cfRule type="cellIs" dxfId="231" priority="266" stopIfTrue="1" operator="lessThan">
      <formula>1</formula>
    </cfRule>
  </conditionalFormatting>
  <conditionalFormatting sqref="N242">
    <cfRule type="cellIs" dxfId="230" priority="278" stopIfTrue="1" operator="lessThan">
      <formula>1</formula>
    </cfRule>
  </conditionalFormatting>
  <conditionalFormatting sqref="N126">
    <cfRule type="cellIs" dxfId="229" priority="281" stopIfTrue="1" operator="lessThan">
      <formula>1</formula>
    </cfRule>
  </conditionalFormatting>
  <conditionalFormatting sqref="N162:N164">
    <cfRule type="cellIs" dxfId="228" priority="280" stopIfTrue="1" operator="lessThan">
      <formula>1</formula>
    </cfRule>
  </conditionalFormatting>
  <conditionalFormatting sqref="N231:N236">
    <cfRule type="cellIs" dxfId="227" priority="279" stopIfTrue="1" operator="lessThan">
      <formula>1</formula>
    </cfRule>
  </conditionalFormatting>
  <conditionalFormatting sqref="N6:N8">
    <cfRule type="cellIs" dxfId="226" priority="276" stopIfTrue="1" operator="lessThan">
      <formula>1</formula>
    </cfRule>
  </conditionalFormatting>
  <conditionalFormatting sqref="P122">
    <cfRule type="cellIs" dxfId="225" priority="264" stopIfTrue="1" operator="lessThan">
      <formula>1</formula>
    </cfRule>
  </conditionalFormatting>
  <conditionalFormatting sqref="O123:O125 O3:O5 O9:O11 O35:O121 O13:O15 O17:O33">
    <cfRule type="cellIs" dxfId="224" priority="274" stopIfTrue="1" operator="lessThan">
      <formula>1</formula>
    </cfRule>
  </conditionalFormatting>
  <conditionalFormatting sqref="Q127:Q128 Q130:Q133 Q136:Q156">
    <cfRule type="cellIs" dxfId="223" priority="257" stopIfTrue="1" operator="lessThan">
      <formula>1</formula>
    </cfRule>
  </conditionalFormatting>
  <conditionalFormatting sqref="O242">
    <cfRule type="cellIs" dxfId="222" priority="269" stopIfTrue="1" operator="lessThan">
      <formula>1</formula>
    </cfRule>
  </conditionalFormatting>
  <conditionalFormatting sqref="O126">
    <cfRule type="cellIs" dxfId="221" priority="272" stopIfTrue="1" operator="lessThan">
      <formula>1</formula>
    </cfRule>
  </conditionalFormatting>
  <conditionalFormatting sqref="O162:O164">
    <cfRule type="cellIs" dxfId="220" priority="271" stopIfTrue="1" operator="lessThan">
      <formula>1</formula>
    </cfRule>
  </conditionalFormatting>
  <conditionalFormatting sqref="O231:O236">
    <cfRule type="cellIs" dxfId="219" priority="270" stopIfTrue="1" operator="lessThan">
      <formula>1</formula>
    </cfRule>
  </conditionalFormatting>
  <conditionalFormatting sqref="O6:O8">
    <cfRule type="cellIs" dxfId="218" priority="267" stopIfTrue="1" operator="lessThan">
      <formula>1</formula>
    </cfRule>
  </conditionalFormatting>
  <conditionalFormatting sqref="Q122">
    <cfRule type="cellIs" dxfId="217" priority="255" stopIfTrue="1" operator="lessThan">
      <formula>1</formula>
    </cfRule>
  </conditionalFormatting>
  <conditionalFormatting sqref="P123:P125 P3:P5 P9:P11 P35:P91 P109:P121 P93:P107 P13:P15 P17:P33">
    <cfRule type="cellIs" dxfId="216" priority="265" stopIfTrue="1" operator="lessThan">
      <formula>1</formula>
    </cfRule>
  </conditionalFormatting>
  <conditionalFormatting sqref="R127:R128 R130:R133 R136:R156">
    <cfRule type="cellIs" dxfId="215" priority="248" stopIfTrue="1" operator="lessThan">
      <formula>1</formula>
    </cfRule>
  </conditionalFormatting>
  <conditionalFormatting sqref="P242">
    <cfRule type="cellIs" dxfId="214" priority="260" stopIfTrue="1" operator="lessThan">
      <formula>1</formula>
    </cfRule>
  </conditionalFormatting>
  <conditionalFormatting sqref="P126">
    <cfRule type="cellIs" dxfId="213" priority="263" stopIfTrue="1" operator="lessThan">
      <formula>1</formula>
    </cfRule>
  </conditionalFormatting>
  <conditionalFormatting sqref="P162:P164">
    <cfRule type="cellIs" dxfId="212" priority="262" stopIfTrue="1" operator="lessThan">
      <formula>1</formula>
    </cfRule>
  </conditionalFormatting>
  <conditionalFormatting sqref="P231:P236">
    <cfRule type="cellIs" dxfId="211" priority="261" stopIfTrue="1" operator="lessThan">
      <formula>1</formula>
    </cfRule>
  </conditionalFormatting>
  <conditionalFormatting sqref="P6:P8">
    <cfRule type="cellIs" dxfId="210" priority="258" stopIfTrue="1" operator="lessThan">
      <formula>1</formula>
    </cfRule>
  </conditionalFormatting>
  <conditionalFormatting sqref="R122">
    <cfRule type="cellIs" dxfId="209" priority="246" stopIfTrue="1" operator="lessThan">
      <formula>1</formula>
    </cfRule>
  </conditionalFormatting>
  <conditionalFormatting sqref="Q123:Q125 Q3:Q5 Q9:Q11 Q35:Q121 Q13:Q15 Q17:Q33">
    <cfRule type="cellIs" dxfId="208" priority="256" stopIfTrue="1" operator="lessThan">
      <formula>1</formula>
    </cfRule>
  </conditionalFormatting>
  <conditionalFormatting sqref="S127:S128 S130:S133 S136:S156">
    <cfRule type="cellIs" dxfId="207" priority="239" stopIfTrue="1" operator="lessThan">
      <formula>1</formula>
    </cfRule>
  </conditionalFormatting>
  <conditionalFormatting sqref="Q242">
    <cfRule type="cellIs" dxfId="206" priority="251" stopIfTrue="1" operator="lessThan">
      <formula>1</formula>
    </cfRule>
  </conditionalFormatting>
  <conditionalFormatting sqref="Q126">
    <cfRule type="cellIs" dxfId="205" priority="254" stopIfTrue="1" operator="lessThan">
      <formula>1</formula>
    </cfRule>
  </conditionalFormatting>
  <conditionalFormatting sqref="Q162:Q164">
    <cfRule type="cellIs" dxfId="204" priority="253" stopIfTrue="1" operator="lessThan">
      <formula>1</formula>
    </cfRule>
  </conditionalFormatting>
  <conditionalFormatting sqref="Q231:Q236">
    <cfRule type="cellIs" dxfId="203" priority="252" stopIfTrue="1" operator="lessThan">
      <formula>1</formula>
    </cfRule>
  </conditionalFormatting>
  <conditionalFormatting sqref="Q6:Q8">
    <cfRule type="cellIs" dxfId="202" priority="249" stopIfTrue="1" operator="lessThan">
      <formula>1</formula>
    </cfRule>
  </conditionalFormatting>
  <conditionalFormatting sqref="S122">
    <cfRule type="cellIs" dxfId="201" priority="237" stopIfTrue="1" operator="lessThan">
      <formula>1</formula>
    </cfRule>
  </conditionalFormatting>
  <conditionalFormatting sqref="R123:R125 R3:R5 R9:R11 R35:R121 R13:R15 R17:R33">
    <cfRule type="cellIs" dxfId="200" priority="247" stopIfTrue="1" operator="lessThan">
      <formula>1</formula>
    </cfRule>
  </conditionalFormatting>
  <conditionalFormatting sqref="T127:T128 T130:T133 T136:T156">
    <cfRule type="cellIs" dxfId="199" priority="230" stopIfTrue="1" operator="lessThan">
      <formula>1</formula>
    </cfRule>
  </conditionalFormatting>
  <conditionalFormatting sqref="R242">
    <cfRule type="cellIs" dxfId="198" priority="242" stopIfTrue="1" operator="lessThan">
      <formula>1</formula>
    </cfRule>
  </conditionalFormatting>
  <conditionalFormatting sqref="R126">
    <cfRule type="cellIs" dxfId="197" priority="245" stopIfTrue="1" operator="lessThan">
      <formula>1</formula>
    </cfRule>
  </conditionalFormatting>
  <conditionalFormatting sqref="R162:R164">
    <cfRule type="cellIs" dxfId="196" priority="244" stopIfTrue="1" operator="lessThan">
      <formula>1</formula>
    </cfRule>
  </conditionalFormatting>
  <conditionalFormatting sqref="R231:R236">
    <cfRule type="cellIs" dxfId="195" priority="243" stopIfTrue="1" operator="lessThan">
      <formula>1</formula>
    </cfRule>
  </conditionalFormatting>
  <conditionalFormatting sqref="R6:R8">
    <cfRule type="cellIs" dxfId="194" priority="240" stopIfTrue="1" operator="lessThan">
      <formula>1</formula>
    </cfRule>
  </conditionalFormatting>
  <conditionalFormatting sqref="T122">
    <cfRule type="cellIs" dxfId="193" priority="228" stopIfTrue="1" operator="lessThan">
      <formula>1</formula>
    </cfRule>
  </conditionalFormatting>
  <conditionalFormatting sqref="S123:S125 S3:S5 S9:S11 S35:S121 S13:S15 S17:S33">
    <cfRule type="cellIs" dxfId="192" priority="238" stopIfTrue="1" operator="lessThan">
      <formula>1</formula>
    </cfRule>
  </conditionalFormatting>
  <conditionalFormatting sqref="U127:U128 U130:U133 U136:U156">
    <cfRule type="cellIs" dxfId="191" priority="221" stopIfTrue="1" operator="lessThan">
      <formula>1</formula>
    </cfRule>
  </conditionalFormatting>
  <conditionalFormatting sqref="S242">
    <cfRule type="cellIs" dxfId="190" priority="233" stopIfTrue="1" operator="lessThan">
      <formula>1</formula>
    </cfRule>
  </conditionalFormatting>
  <conditionalFormatting sqref="S126">
    <cfRule type="cellIs" dxfId="189" priority="236" stopIfTrue="1" operator="lessThan">
      <formula>1</formula>
    </cfRule>
  </conditionalFormatting>
  <conditionalFormatting sqref="S162:S164">
    <cfRule type="cellIs" dxfId="188" priority="235" stopIfTrue="1" operator="lessThan">
      <formula>1</formula>
    </cfRule>
  </conditionalFormatting>
  <conditionalFormatting sqref="S231:S236">
    <cfRule type="cellIs" dxfId="187" priority="234" stopIfTrue="1" operator="lessThan">
      <formula>1</formula>
    </cfRule>
  </conditionalFormatting>
  <conditionalFormatting sqref="S6:S8">
    <cfRule type="cellIs" dxfId="186" priority="231" stopIfTrue="1" operator="lessThan">
      <formula>1</formula>
    </cfRule>
  </conditionalFormatting>
  <conditionalFormatting sqref="U122">
    <cfRule type="cellIs" dxfId="185" priority="219" stopIfTrue="1" operator="lessThan">
      <formula>1</formula>
    </cfRule>
  </conditionalFormatting>
  <conditionalFormatting sqref="T123:T125 T3:T5 T9:T11 T35:T121 T13:T15 T17:T33">
    <cfRule type="cellIs" dxfId="184" priority="229" stopIfTrue="1" operator="lessThan">
      <formula>1</formula>
    </cfRule>
  </conditionalFormatting>
  <conditionalFormatting sqref="V127:V128 V130:V133 V136:V156">
    <cfRule type="cellIs" dxfId="183" priority="212" stopIfTrue="1" operator="lessThan">
      <formula>1</formula>
    </cfRule>
  </conditionalFormatting>
  <conditionalFormatting sqref="T242">
    <cfRule type="cellIs" dxfId="182" priority="224" stopIfTrue="1" operator="lessThan">
      <formula>1</formula>
    </cfRule>
  </conditionalFormatting>
  <conditionalFormatting sqref="T126">
    <cfRule type="cellIs" dxfId="181" priority="227" stopIfTrue="1" operator="lessThan">
      <formula>1</formula>
    </cfRule>
  </conditionalFormatting>
  <conditionalFormatting sqref="T162:T164">
    <cfRule type="cellIs" dxfId="180" priority="226" stopIfTrue="1" operator="lessThan">
      <formula>1</formula>
    </cfRule>
  </conditionalFormatting>
  <conditionalFormatting sqref="T231:T236">
    <cfRule type="cellIs" dxfId="179" priority="225" stopIfTrue="1" operator="lessThan">
      <formula>1</formula>
    </cfRule>
  </conditionalFormatting>
  <conditionalFormatting sqref="T6:T8">
    <cfRule type="cellIs" dxfId="178" priority="222" stopIfTrue="1" operator="lessThan">
      <formula>1</formula>
    </cfRule>
  </conditionalFormatting>
  <conditionalFormatting sqref="V122">
    <cfRule type="cellIs" dxfId="177" priority="210" stopIfTrue="1" operator="lessThan">
      <formula>1</formula>
    </cfRule>
  </conditionalFormatting>
  <conditionalFormatting sqref="U123:U125 U3:U5 U9:U11 U35:U121 U13:U15 U17:U33">
    <cfRule type="cellIs" dxfId="176" priority="220" stopIfTrue="1" operator="lessThan">
      <formula>1</formula>
    </cfRule>
  </conditionalFormatting>
  <conditionalFormatting sqref="W127:W128 W130:W133 W136:W156">
    <cfRule type="cellIs" dxfId="175" priority="203" stopIfTrue="1" operator="lessThan">
      <formula>1</formula>
    </cfRule>
  </conditionalFormatting>
  <conditionalFormatting sqref="U242">
    <cfRule type="cellIs" dxfId="174" priority="215" stopIfTrue="1" operator="lessThan">
      <formula>1</formula>
    </cfRule>
  </conditionalFormatting>
  <conditionalFormatting sqref="U126">
    <cfRule type="cellIs" dxfId="173" priority="218" stopIfTrue="1" operator="lessThan">
      <formula>1</formula>
    </cfRule>
  </conditionalFormatting>
  <conditionalFormatting sqref="U162:U164">
    <cfRule type="cellIs" dxfId="172" priority="217" stopIfTrue="1" operator="lessThan">
      <formula>1</formula>
    </cfRule>
  </conditionalFormatting>
  <conditionalFormatting sqref="U231:U236">
    <cfRule type="cellIs" dxfId="171" priority="216" stopIfTrue="1" operator="lessThan">
      <formula>1</formula>
    </cfRule>
  </conditionalFormatting>
  <conditionalFormatting sqref="U6:U8">
    <cfRule type="cellIs" dxfId="170" priority="213" stopIfTrue="1" operator="lessThan">
      <formula>1</formula>
    </cfRule>
  </conditionalFormatting>
  <conditionalFormatting sqref="W122">
    <cfRule type="cellIs" dxfId="169" priority="201" stopIfTrue="1" operator="lessThan">
      <formula>1</formula>
    </cfRule>
  </conditionalFormatting>
  <conditionalFormatting sqref="V123:V125 V3:V5 V9:V11 V35:V121 V13:V15 V17:V33">
    <cfRule type="cellIs" dxfId="168" priority="211" stopIfTrue="1" operator="lessThan">
      <formula>1</formula>
    </cfRule>
  </conditionalFormatting>
  <conditionalFormatting sqref="X127:X128 X130:X133 X136:X156">
    <cfRule type="cellIs" dxfId="167" priority="194" stopIfTrue="1" operator="lessThan">
      <formula>1</formula>
    </cfRule>
  </conditionalFormatting>
  <conditionalFormatting sqref="V242">
    <cfRule type="cellIs" dxfId="166" priority="206" stopIfTrue="1" operator="lessThan">
      <formula>1</formula>
    </cfRule>
  </conditionalFormatting>
  <conditionalFormatting sqref="V126">
    <cfRule type="cellIs" dxfId="165" priority="209" stopIfTrue="1" operator="lessThan">
      <formula>1</formula>
    </cfRule>
  </conditionalFormatting>
  <conditionalFormatting sqref="V162:V164">
    <cfRule type="cellIs" dxfId="164" priority="208" stopIfTrue="1" operator="lessThan">
      <formula>1</formula>
    </cfRule>
  </conditionalFormatting>
  <conditionalFormatting sqref="V231:V236">
    <cfRule type="cellIs" dxfId="163" priority="207" stopIfTrue="1" operator="lessThan">
      <formula>1</formula>
    </cfRule>
  </conditionalFormatting>
  <conditionalFormatting sqref="V6:V8">
    <cfRule type="cellIs" dxfId="162" priority="204" stopIfTrue="1" operator="lessThan">
      <formula>1</formula>
    </cfRule>
  </conditionalFormatting>
  <conditionalFormatting sqref="X122">
    <cfRule type="cellIs" dxfId="161" priority="192" stopIfTrue="1" operator="lessThan">
      <formula>1</formula>
    </cfRule>
  </conditionalFormatting>
  <conditionalFormatting sqref="W123:W125 W3:W5 W9:W11 W35:W121 W13:W15 W17:W33">
    <cfRule type="cellIs" dxfId="160" priority="202" stopIfTrue="1" operator="lessThan">
      <formula>1</formula>
    </cfRule>
  </conditionalFormatting>
  <conditionalFormatting sqref="Y127:Y128 Y130:Y133 Y136:Y156">
    <cfRule type="cellIs" dxfId="159" priority="185" stopIfTrue="1" operator="lessThan">
      <formula>1</formula>
    </cfRule>
  </conditionalFormatting>
  <conditionalFormatting sqref="W242">
    <cfRule type="cellIs" dxfId="158" priority="197" stopIfTrue="1" operator="lessThan">
      <formula>1</formula>
    </cfRule>
  </conditionalFormatting>
  <conditionalFormatting sqref="W126">
    <cfRule type="cellIs" dxfId="157" priority="200" stopIfTrue="1" operator="lessThan">
      <formula>1</formula>
    </cfRule>
  </conditionalFormatting>
  <conditionalFormatting sqref="W162:W164">
    <cfRule type="cellIs" dxfId="156" priority="199" stopIfTrue="1" operator="lessThan">
      <formula>1</formula>
    </cfRule>
  </conditionalFormatting>
  <conditionalFormatting sqref="W231:W236">
    <cfRule type="cellIs" dxfId="155" priority="198" stopIfTrue="1" operator="lessThan">
      <formula>1</formula>
    </cfRule>
  </conditionalFormatting>
  <conditionalFormatting sqref="W6:W8">
    <cfRule type="cellIs" dxfId="154" priority="195" stopIfTrue="1" operator="lessThan">
      <formula>1</formula>
    </cfRule>
  </conditionalFormatting>
  <conditionalFormatting sqref="Y122">
    <cfRule type="cellIs" dxfId="153" priority="183" stopIfTrue="1" operator="lessThan">
      <formula>1</formula>
    </cfRule>
  </conditionalFormatting>
  <conditionalFormatting sqref="X123:X125 X3:X5 X9:X11 X35:X121 X13:X15 X17:X33">
    <cfRule type="cellIs" dxfId="152" priority="193" stopIfTrue="1" operator="lessThan">
      <formula>1</formula>
    </cfRule>
  </conditionalFormatting>
  <conditionalFormatting sqref="Z127:Z128 Z130:Z133 Z136:Z156">
    <cfRule type="cellIs" dxfId="151" priority="176" stopIfTrue="1" operator="lessThan">
      <formula>1</formula>
    </cfRule>
  </conditionalFormatting>
  <conditionalFormatting sqref="X242">
    <cfRule type="cellIs" dxfId="150" priority="188" stopIfTrue="1" operator="lessThan">
      <formula>1</formula>
    </cfRule>
  </conditionalFormatting>
  <conditionalFormatting sqref="X126">
    <cfRule type="cellIs" dxfId="149" priority="191" stopIfTrue="1" operator="lessThan">
      <formula>1</formula>
    </cfRule>
  </conditionalFormatting>
  <conditionalFormatting sqref="X162:X164">
    <cfRule type="cellIs" dxfId="148" priority="190" stopIfTrue="1" operator="lessThan">
      <formula>1</formula>
    </cfRule>
  </conditionalFormatting>
  <conditionalFormatting sqref="X231:X236">
    <cfRule type="cellIs" dxfId="147" priority="189" stopIfTrue="1" operator="lessThan">
      <formula>1</formula>
    </cfRule>
  </conditionalFormatting>
  <conditionalFormatting sqref="X6:X8">
    <cfRule type="cellIs" dxfId="146" priority="186" stopIfTrue="1" operator="lessThan">
      <formula>1</formula>
    </cfRule>
  </conditionalFormatting>
  <conditionalFormatting sqref="Z122">
    <cfRule type="cellIs" dxfId="145" priority="174" stopIfTrue="1" operator="lessThan">
      <formula>1</formula>
    </cfRule>
  </conditionalFormatting>
  <conditionalFormatting sqref="Y123:Y125 Y3:Y5 Y9:Y11 Y35:Y121 Y13:Y15 Y17:Y33">
    <cfRule type="cellIs" dxfId="144" priority="184" stopIfTrue="1" operator="lessThan">
      <formula>1</formula>
    </cfRule>
  </conditionalFormatting>
  <conditionalFormatting sqref="AB127:AB128 AB130:AB133 AB136:AB156">
    <cfRule type="cellIs" dxfId="143" priority="167" stopIfTrue="1" operator="lessThan">
      <formula>1</formula>
    </cfRule>
  </conditionalFormatting>
  <conditionalFormatting sqref="Y242">
    <cfRule type="cellIs" dxfId="142" priority="179" stopIfTrue="1" operator="lessThan">
      <formula>1</formula>
    </cfRule>
  </conditionalFormatting>
  <conditionalFormatting sqref="Y126">
    <cfRule type="cellIs" dxfId="141" priority="182" stopIfTrue="1" operator="lessThan">
      <formula>1</formula>
    </cfRule>
  </conditionalFormatting>
  <conditionalFormatting sqref="Y162:Y164">
    <cfRule type="cellIs" dxfId="140" priority="181" stopIfTrue="1" operator="lessThan">
      <formula>1</formula>
    </cfRule>
  </conditionalFormatting>
  <conditionalFormatting sqref="Y231:Y236">
    <cfRule type="cellIs" dxfId="139" priority="180" stopIfTrue="1" operator="lessThan">
      <formula>1</formula>
    </cfRule>
  </conditionalFormatting>
  <conditionalFormatting sqref="Y6:Y8">
    <cfRule type="cellIs" dxfId="138" priority="177" stopIfTrue="1" operator="lessThan">
      <formula>1</formula>
    </cfRule>
  </conditionalFormatting>
  <conditionalFormatting sqref="AB122">
    <cfRule type="cellIs" dxfId="137" priority="165" stopIfTrue="1" operator="lessThan">
      <formula>1</formula>
    </cfRule>
  </conditionalFormatting>
  <conditionalFormatting sqref="Z123:Z125 Z3:Z5 Z9:Z11 Z35:Z121 Z13:Z15 Z17:Z33">
    <cfRule type="cellIs" dxfId="136" priority="175" stopIfTrue="1" operator="lessThan">
      <formula>1</formula>
    </cfRule>
  </conditionalFormatting>
  <conditionalFormatting sqref="AC127:AC128 AC130:AC133 AC136:AC156">
    <cfRule type="cellIs" dxfId="135" priority="158" stopIfTrue="1" operator="lessThan">
      <formula>1</formula>
    </cfRule>
  </conditionalFormatting>
  <conditionalFormatting sqref="Z242">
    <cfRule type="cellIs" dxfId="134" priority="170" stopIfTrue="1" operator="lessThan">
      <formula>1</formula>
    </cfRule>
  </conditionalFormatting>
  <conditionalFormatting sqref="Z126">
    <cfRule type="cellIs" dxfId="133" priority="173" stopIfTrue="1" operator="lessThan">
      <formula>1</formula>
    </cfRule>
  </conditionalFormatting>
  <conditionalFormatting sqref="Z162:Z164">
    <cfRule type="cellIs" dxfId="132" priority="172" stopIfTrue="1" operator="lessThan">
      <formula>1</formula>
    </cfRule>
  </conditionalFormatting>
  <conditionalFormatting sqref="Z231:Z236">
    <cfRule type="cellIs" dxfId="131" priority="171" stopIfTrue="1" operator="lessThan">
      <formula>1</formula>
    </cfRule>
  </conditionalFormatting>
  <conditionalFormatting sqref="Z6:Z8">
    <cfRule type="cellIs" dxfId="130" priority="168" stopIfTrue="1" operator="lessThan">
      <formula>1</formula>
    </cfRule>
  </conditionalFormatting>
  <conditionalFormatting sqref="AC122">
    <cfRule type="cellIs" dxfId="129" priority="156" stopIfTrue="1" operator="lessThan">
      <formula>1</formula>
    </cfRule>
  </conditionalFormatting>
  <conditionalFormatting sqref="AB123:AB125 AB3:AB5 AB9:AB11 AB35:AB121 AB13:AB15 AB17:AB33">
    <cfRule type="cellIs" dxfId="128" priority="166" stopIfTrue="1" operator="lessThan">
      <formula>1</formula>
    </cfRule>
  </conditionalFormatting>
  <conditionalFormatting sqref="AD127:AD128 AD130:AD133 AD136:AD156">
    <cfRule type="cellIs" dxfId="127" priority="149" stopIfTrue="1" operator="lessThan">
      <formula>1</formula>
    </cfRule>
  </conditionalFormatting>
  <conditionalFormatting sqref="AB242">
    <cfRule type="cellIs" dxfId="126" priority="161" stopIfTrue="1" operator="lessThan">
      <formula>1</formula>
    </cfRule>
  </conditionalFormatting>
  <conditionalFormatting sqref="AB126">
    <cfRule type="cellIs" dxfId="125" priority="164" stopIfTrue="1" operator="lessThan">
      <formula>1</formula>
    </cfRule>
  </conditionalFormatting>
  <conditionalFormatting sqref="AB162:AB164">
    <cfRule type="cellIs" dxfId="124" priority="163" stopIfTrue="1" operator="lessThan">
      <formula>1</formula>
    </cfRule>
  </conditionalFormatting>
  <conditionalFormatting sqref="AB231:AB236">
    <cfRule type="cellIs" dxfId="123" priority="162" stopIfTrue="1" operator="lessThan">
      <formula>1</formula>
    </cfRule>
  </conditionalFormatting>
  <conditionalFormatting sqref="AB6:AB8">
    <cfRule type="cellIs" dxfId="122" priority="159" stopIfTrue="1" operator="lessThan">
      <formula>1</formula>
    </cfRule>
  </conditionalFormatting>
  <conditionalFormatting sqref="AD122">
    <cfRule type="cellIs" dxfId="121" priority="147" stopIfTrue="1" operator="lessThan">
      <formula>1</formula>
    </cfRule>
  </conditionalFormatting>
  <conditionalFormatting sqref="AC123:AC125 AC3:AC5 AC9:AC11 AC35:AC121 AC13:AC15 AC17:AC33">
    <cfRule type="cellIs" dxfId="120" priority="157" stopIfTrue="1" operator="lessThan">
      <formula>1</formula>
    </cfRule>
  </conditionalFormatting>
  <conditionalFormatting sqref="AE127:AE128 AE130:AE133 AE136:AE156">
    <cfRule type="cellIs" dxfId="119" priority="140" stopIfTrue="1" operator="lessThan">
      <formula>1</formula>
    </cfRule>
  </conditionalFormatting>
  <conditionalFormatting sqref="AC242">
    <cfRule type="cellIs" dxfId="118" priority="152" stopIfTrue="1" operator="lessThan">
      <formula>1</formula>
    </cfRule>
  </conditionalFormatting>
  <conditionalFormatting sqref="AC126">
    <cfRule type="cellIs" dxfId="117" priority="155" stopIfTrue="1" operator="lessThan">
      <formula>1</formula>
    </cfRule>
  </conditionalFormatting>
  <conditionalFormatting sqref="AC162:AC164">
    <cfRule type="cellIs" dxfId="116" priority="154" stopIfTrue="1" operator="lessThan">
      <formula>1</formula>
    </cfRule>
  </conditionalFormatting>
  <conditionalFormatting sqref="AC231:AC236">
    <cfRule type="cellIs" dxfId="115" priority="153" stopIfTrue="1" operator="lessThan">
      <formula>1</formula>
    </cfRule>
  </conditionalFormatting>
  <conditionalFormatting sqref="AC6:AC8">
    <cfRule type="cellIs" dxfId="114" priority="150" stopIfTrue="1" operator="lessThan">
      <formula>1</formula>
    </cfRule>
  </conditionalFormatting>
  <conditionalFormatting sqref="AE122">
    <cfRule type="cellIs" dxfId="113" priority="138" stopIfTrue="1" operator="lessThan">
      <formula>1</formula>
    </cfRule>
  </conditionalFormatting>
  <conditionalFormatting sqref="AD123:AD125 AD3:AD5 AD9:AD11 AD35:AD121 AD13:AD15 AD17:AD33">
    <cfRule type="cellIs" dxfId="112" priority="148" stopIfTrue="1" operator="lessThan">
      <formula>1</formula>
    </cfRule>
  </conditionalFormatting>
  <conditionalFormatting sqref="AF127:AF128 AF130:AF133 AF136:AF156">
    <cfRule type="cellIs" dxfId="111" priority="131" stopIfTrue="1" operator="lessThan">
      <formula>1</formula>
    </cfRule>
  </conditionalFormatting>
  <conditionalFormatting sqref="AD242">
    <cfRule type="cellIs" dxfId="110" priority="143" stopIfTrue="1" operator="lessThan">
      <formula>1</formula>
    </cfRule>
  </conditionalFormatting>
  <conditionalFormatting sqref="AD126">
    <cfRule type="cellIs" dxfId="109" priority="146" stopIfTrue="1" operator="lessThan">
      <formula>1</formula>
    </cfRule>
  </conditionalFormatting>
  <conditionalFormatting sqref="AD162:AD164">
    <cfRule type="cellIs" dxfId="108" priority="145" stopIfTrue="1" operator="lessThan">
      <formula>1</formula>
    </cfRule>
  </conditionalFormatting>
  <conditionalFormatting sqref="AD231:AD236">
    <cfRule type="cellIs" dxfId="107" priority="144" stopIfTrue="1" operator="lessThan">
      <formula>1</formula>
    </cfRule>
  </conditionalFormatting>
  <conditionalFormatting sqref="AD6:AD8">
    <cfRule type="cellIs" dxfId="106" priority="141" stopIfTrue="1" operator="lessThan">
      <formula>1</formula>
    </cfRule>
  </conditionalFormatting>
  <conditionalFormatting sqref="AF122">
    <cfRule type="cellIs" dxfId="105" priority="129" stopIfTrue="1" operator="lessThan">
      <formula>1</formula>
    </cfRule>
  </conditionalFormatting>
  <conditionalFormatting sqref="AE123:AE125 AE3:AE5 AE9:AE11 AE35:AE121 AE13:AE15 AE17:AE33">
    <cfRule type="cellIs" dxfId="104" priority="139" stopIfTrue="1" operator="lessThan">
      <formula>1</formula>
    </cfRule>
  </conditionalFormatting>
  <conditionalFormatting sqref="AG127:AG128 AG130:AG133 AG136:AG156">
    <cfRule type="cellIs" dxfId="103" priority="122" stopIfTrue="1" operator="lessThan">
      <formula>1</formula>
    </cfRule>
  </conditionalFormatting>
  <conditionalFormatting sqref="AE242">
    <cfRule type="cellIs" dxfId="102" priority="134" stopIfTrue="1" operator="lessThan">
      <formula>1</formula>
    </cfRule>
  </conditionalFormatting>
  <conditionalFormatting sqref="AE126">
    <cfRule type="cellIs" dxfId="101" priority="137" stopIfTrue="1" operator="lessThan">
      <formula>1</formula>
    </cfRule>
  </conditionalFormatting>
  <conditionalFormatting sqref="AE162:AE164">
    <cfRule type="cellIs" dxfId="100" priority="136" stopIfTrue="1" operator="lessThan">
      <formula>1</formula>
    </cfRule>
  </conditionalFormatting>
  <conditionalFormatting sqref="AE231:AE236">
    <cfRule type="cellIs" dxfId="99" priority="135" stopIfTrue="1" operator="lessThan">
      <formula>1</formula>
    </cfRule>
  </conditionalFormatting>
  <conditionalFormatting sqref="AE6:AE8">
    <cfRule type="cellIs" dxfId="98" priority="132" stopIfTrue="1" operator="lessThan">
      <formula>1</formula>
    </cfRule>
  </conditionalFormatting>
  <conditionalFormatting sqref="AG122">
    <cfRule type="cellIs" dxfId="97" priority="120" stopIfTrue="1" operator="lessThan">
      <formula>1</formula>
    </cfRule>
  </conditionalFormatting>
  <conditionalFormatting sqref="AF123:AF125 AF3:AF5 AF9:AF11 AF35:AF117 AF119:AF121 AF13:AF15 AF17:AF33">
    <cfRule type="cellIs" dxfId="96" priority="130" stopIfTrue="1" operator="lessThan">
      <formula>1</formula>
    </cfRule>
  </conditionalFormatting>
  <conditionalFormatting sqref="AH127:AH128 AH130:AH133 AH136:AH156">
    <cfRule type="cellIs" dxfId="95" priority="113" stopIfTrue="1" operator="lessThan">
      <formula>1</formula>
    </cfRule>
  </conditionalFormatting>
  <conditionalFormatting sqref="AF242">
    <cfRule type="cellIs" dxfId="94" priority="125" stopIfTrue="1" operator="lessThan">
      <formula>1</formula>
    </cfRule>
  </conditionalFormatting>
  <conditionalFormatting sqref="AF126">
    <cfRule type="cellIs" dxfId="93" priority="128" stopIfTrue="1" operator="lessThan">
      <formula>1</formula>
    </cfRule>
  </conditionalFormatting>
  <conditionalFormatting sqref="AF162:AF164">
    <cfRule type="cellIs" dxfId="92" priority="127" stopIfTrue="1" operator="lessThan">
      <formula>1</formula>
    </cfRule>
  </conditionalFormatting>
  <conditionalFormatting sqref="AF231:AF236">
    <cfRule type="cellIs" dxfId="91" priority="126" stopIfTrue="1" operator="lessThan">
      <formula>1</formula>
    </cfRule>
  </conditionalFormatting>
  <conditionalFormatting sqref="AF6:AF8">
    <cfRule type="cellIs" dxfId="90" priority="123" stopIfTrue="1" operator="lessThan">
      <formula>1</formula>
    </cfRule>
  </conditionalFormatting>
  <conditionalFormatting sqref="AH122">
    <cfRule type="cellIs" dxfId="89" priority="111" stopIfTrue="1" operator="lessThan">
      <formula>1</formula>
    </cfRule>
  </conditionalFormatting>
  <conditionalFormatting sqref="AG123:AG125 AG3:AG5 AG9:AG11 AG35:AG121 AG13:AG15 AG17:AG33">
    <cfRule type="cellIs" dxfId="88" priority="121" stopIfTrue="1" operator="lessThan">
      <formula>1</formula>
    </cfRule>
  </conditionalFormatting>
  <conditionalFormatting sqref="AI127:AI128 AI130:AI133 AI136:AI156">
    <cfRule type="cellIs" dxfId="87" priority="104" stopIfTrue="1" operator="lessThan">
      <formula>1</formula>
    </cfRule>
  </conditionalFormatting>
  <conditionalFormatting sqref="AG242">
    <cfRule type="cellIs" dxfId="86" priority="116" stopIfTrue="1" operator="lessThan">
      <formula>1</formula>
    </cfRule>
  </conditionalFormatting>
  <conditionalFormatting sqref="AG126">
    <cfRule type="cellIs" dxfId="85" priority="119" stopIfTrue="1" operator="lessThan">
      <formula>1</formula>
    </cfRule>
  </conditionalFormatting>
  <conditionalFormatting sqref="AG162:AG164">
    <cfRule type="cellIs" dxfId="84" priority="118" stopIfTrue="1" operator="lessThan">
      <formula>1</formula>
    </cfRule>
  </conditionalFormatting>
  <conditionalFormatting sqref="AG231:AG236">
    <cfRule type="cellIs" dxfId="83" priority="117" stopIfTrue="1" operator="lessThan">
      <formula>1</formula>
    </cfRule>
  </conditionalFormatting>
  <conditionalFormatting sqref="AG6:AG8">
    <cfRule type="cellIs" dxfId="82" priority="114" stopIfTrue="1" operator="lessThan">
      <formula>1</formula>
    </cfRule>
  </conditionalFormatting>
  <conditionalFormatting sqref="AI122">
    <cfRule type="cellIs" dxfId="81" priority="102" stopIfTrue="1" operator="lessThan">
      <formula>1</formula>
    </cfRule>
  </conditionalFormatting>
  <conditionalFormatting sqref="AH123:AH125 AH3:AH5 AH9:AH11 AH35:AH96 AH109:AH121 AH98:AH107 AH13:AH15 AH17:AH33">
    <cfRule type="cellIs" dxfId="80" priority="112" stopIfTrue="1" operator="lessThan">
      <formula>1</formula>
    </cfRule>
  </conditionalFormatting>
  <conditionalFormatting sqref="AJ127:AJ128 AJ130:AJ133 AJ136:AJ156">
    <cfRule type="cellIs" dxfId="79" priority="95" stopIfTrue="1" operator="lessThan">
      <formula>1</formula>
    </cfRule>
  </conditionalFormatting>
  <conditionalFormatting sqref="AH242">
    <cfRule type="cellIs" dxfId="78" priority="107" stopIfTrue="1" operator="lessThan">
      <formula>1</formula>
    </cfRule>
  </conditionalFormatting>
  <conditionalFormatting sqref="AH126">
    <cfRule type="cellIs" dxfId="77" priority="110" stopIfTrue="1" operator="lessThan">
      <formula>1</formula>
    </cfRule>
  </conditionalFormatting>
  <conditionalFormatting sqref="AH162:AH164">
    <cfRule type="cellIs" dxfId="76" priority="109" stopIfTrue="1" operator="lessThan">
      <formula>1</formula>
    </cfRule>
  </conditionalFormatting>
  <conditionalFormatting sqref="AH231:AH236">
    <cfRule type="cellIs" dxfId="75" priority="108" stopIfTrue="1" operator="lessThan">
      <formula>1</formula>
    </cfRule>
  </conditionalFormatting>
  <conditionalFormatting sqref="AH6:AH8">
    <cfRule type="cellIs" dxfId="74" priority="105" stopIfTrue="1" operator="lessThan">
      <formula>1</formula>
    </cfRule>
  </conditionalFormatting>
  <conditionalFormatting sqref="AJ122">
    <cfRule type="cellIs" dxfId="73" priority="93" stopIfTrue="1" operator="lessThan">
      <formula>1</formula>
    </cfRule>
  </conditionalFormatting>
  <conditionalFormatting sqref="AI123:AI125 AI3:AI5 AI9:AI11 AI35:AI121 AI13:AI15 AI17:AI33">
    <cfRule type="cellIs" dxfId="72" priority="103" stopIfTrue="1" operator="lessThan">
      <formula>1</formula>
    </cfRule>
  </conditionalFormatting>
  <conditionalFormatting sqref="AL3:AL11 AL123:AL125 AL127:AL128 AL115:AL117 AL109:AL113 AL119:AL121 AL13:AL15 AL17:AL33 AL130:AL133 AL136:AL155">
    <cfRule type="cellIs" dxfId="71" priority="86" stopIfTrue="1" operator="lessThan">
      <formula>1</formula>
    </cfRule>
  </conditionalFormatting>
  <conditionalFormatting sqref="AI242">
    <cfRule type="cellIs" dxfId="70" priority="98" stopIfTrue="1" operator="lessThan">
      <formula>1</formula>
    </cfRule>
  </conditionalFormatting>
  <conditionalFormatting sqref="AI126">
    <cfRule type="cellIs" dxfId="69" priority="101" stopIfTrue="1" operator="lessThan">
      <formula>1</formula>
    </cfRule>
  </conditionalFormatting>
  <conditionalFormatting sqref="AI162:AI164">
    <cfRule type="cellIs" dxfId="68" priority="100" stopIfTrue="1" operator="lessThan">
      <formula>1</formula>
    </cfRule>
  </conditionalFormatting>
  <conditionalFormatting sqref="AI231:AI236">
    <cfRule type="cellIs" dxfId="67" priority="99" stopIfTrue="1" operator="lessThan">
      <formula>1</formula>
    </cfRule>
  </conditionalFormatting>
  <conditionalFormatting sqref="AI6:AI8">
    <cfRule type="cellIs" dxfId="66" priority="96" stopIfTrue="1" operator="lessThan">
      <formula>1</formula>
    </cfRule>
  </conditionalFormatting>
  <conditionalFormatting sqref="AL126">
    <cfRule type="cellIs" dxfId="65" priority="84" stopIfTrue="1" operator="lessThan">
      <formula>1</formula>
    </cfRule>
  </conditionalFormatting>
  <conditionalFormatting sqref="AJ123:AJ125 AJ3:AJ5 AJ9:AJ11 AJ35:AJ121 AJ13:AJ15 AJ17:AJ33">
    <cfRule type="cellIs" dxfId="64" priority="94" stopIfTrue="1" operator="lessThan">
      <formula>1</formula>
    </cfRule>
  </conditionalFormatting>
  <conditionalFormatting sqref="I103:I106 I98:I101 I93:I96">
    <cfRule type="cellIs" dxfId="63" priority="77" stopIfTrue="1" operator="lessThan">
      <formula>1</formula>
    </cfRule>
  </conditionalFormatting>
  <conditionalFormatting sqref="AJ242">
    <cfRule type="cellIs" dxfId="62" priority="89" stopIfTrue="1" operator="lessThan">
      <formula>1</formula>
    </cfRule>
  </conditionalFormatting>
  <conditionalFormatting sqref="AJ126">
    <cfRule type="cellIs" dxfId="61" priority="92" stopIfTrue="1" operator="lessThan">
      <formula>1</formula>
    </cfRule>
  </conditionalFormatting>
  <conditionalFormatting sqref="AJ162:AJ164">
    <cfRule type="cellIs" dxfId="60" priority="91" stopIfTrue="1" operator="lessThan">
      <formula>1</formula>
    </cfRule>
  </conditionalFormatting>
  <conditionalFormatting sqref="AJ231:AJ236">
    <cfRule type="cellIs" dxfId="59" priority="90" stopIfTrue="1" operator="lessThan">
      <formula>1</formula>
    </cfRule>
  </conditionalFormatting>
  <conditionalFormatting sqref="AJ6:AJ8">
    <cfRule type="cellIs" dxfId="58" priority="87" stopIfTrue="1" operator="lessThan">
      <formula>1</formula>
    </cfRule>
  </conditionalFormatting>
  <conditionalFormatting sqref="I122">
    <cfRule type="cellIs" dxfId="57" priority="75" stopIfTrue="1" operator="lessThan">
      <formula>1</formula>
    </cfRule>
  </conditionalFormatting>
  <conditionalFormatting sqref="AL122">
    <cfRule type="cellIs" dxfId="56" priority="85" stopIfTrue="1" operator="lessThan">
      <formula>1</formula>
    </cfRule>
  </conditionalFormatting>
  <conditionalFormatting sqref="AL107">
    <cfRule type="cellIs" dxfId="55" priority="83" stopIfTrue="1" operator="lessThan">
      <formula>1</formula>
    </cfRule>
  </conditionalFormatting>
  <conditionalFormatting sqref="AL108">
    <cfRule type="cellIs" dxfId="54" priority="82" stopIfTrue="1" operator="lessThan">
      <formula>1</formula>
    </cfRule>
  </conditionalFormatting>
  <conditionalFormatting sqref="AL102">
    <cfRule type="cellIs" dxfId="53" priority="81" stopIfTrue="1" operator="lessThan">
      <formula>1</formula>
    </cfRule>
  </conditionalFormatting>
  <conditionalFormatting sqref="AL97">
    <cfRule type="cellIs" dxfId="52" priority="80" stopIfTrue="1" operator="lessThan">
      <formula>1</formula>
    </cfRule>
  </conditionalFormatting>
  <conditionalFormatting sqref="AL118">
    <cfRule type="cellIs" dxfId="51" priority="79" stopIfTrue="1" operator="lessThan">
      <formula>1</formula>
    </cfRule>
  </conditionalFormatting>
  <conditionalFormatting sqref="AL114">
    <cfRule type="cellIs" dxfId="50" priority="78" stopIfTrue="1" operator="lessThan">
      <formula>1</formula>
    </cfRule>
  </conditionalFormatting>
  <conditionalFormatting sqref="AA127:AA128 AA130:AA133 AA136:AA156">
    <cfRule type="cellIs" dxfId="49" priority="66" stopIfTrue="1" operator="lessThan">
      <formula>1</formula>
    </cfRule>
  </conditionalFormatting>
  <conditionalFormatting sqref="I3:I33 I123:I125 I127:I155 I115:I117 I109:I113 I119:I121 J16:AL16 J129:AL129 J12:AL12 J134:AL135">
    <cfRule type="cellIs" dxfId="48" priority="76" stopIfTrue="1" operator="lessThan">
      <formula>1</formula>
    </cfRule>
  </conditionalFormatting>
  <conditionalFormatting sqref="I126">
    <cfRule type="cellIs" dxfId="47" priority="74" stopIfTrue="1" operator="lessThan">
      <formula>1</formula>
    </cfRule>
  </conditionalFormatting>
  <conditionalFormatting sqref="I107">
    <cfRule type="cellIs" dxfId="46" priority="73" stopIfTrue="1" operator="lessThan">
      <formula>1</formula>
    </cfRule>
  </conditionalFormatting>
  <conditionalFormatting sqref="I108">
    <cfRule type="cellIs" dxfId="45" priority="72" stopIfTrue="1" operator="lessThan">
      <formula>1</formula>
    </cfRule>
  </conditionalFormatting>
  <conditionalFormatting sqref="I102">
    <cfRule type="cellIs" dxfId="44" priority="71" stopIfTrue="1" operator="lessThan">
      <formula>1</formula>
    </cfRule>
  </conditionalFormatting>
  <conditionalFormatting sqref="I97">
    <cfRule type="cellIs" dxfId="43" priority="70" stopIfTrue="1" operator="lessThan">
      <formula>1</formula>
    </cfRule>
  </conditionalFormatting>
  <conditionalFormatting sqref="I118">
    <cfRule type="cellIs" dxfId="42" priority="69" stopIfTrue="1" operator="lessThan">
      <formula>1</formula>
    </cfRule>
  </conditionalFormatting>
  <conditionalFormatting sqref="I114">
    <cfRule type="cellIs" dxfId="41" priority="68" stopIfTrue="1" operator="lessThan">
      <formula>1</formula>
    </cfRule>
  </conditionalFormatting>
  <conditionalFormatting sqref="AF118">
    <cfRule type="cellIs" dxfId="40" priority="67" stopIfTrue="1" operator="lessThan">
      <formula>1</formula>
    </cfRule>
  </conditionalFormatting>
  <conditionalFormatting sqref="AA123:AA125 AA35:AA64 AA3:AA5 AA9:AA11 AA66 AA115 AA68 AA70:AA84 AA119:AA121 AA117 AA86:AA113 AA13:AA15 AA17:AA33">
    <cfRule type="cellIs" dxfId="39" priority="65" stopIfTrue="1" operator="lessThan">
      <formula>1</formula>
    </cfRule>
  </conditionalFormatting>
  <conditionalFormatting sqref="K127:K128 K130:K133 K136:K156">
    <cfRule type="cellIs" dxfId="38" priority="48" stopIfTrue="1" operator="lessThan">
      <formula>1</formula>
    </cfRule>
  </conditionalFormatting>
  <conditionalFormatting sqref="AA242">
    <cfRule type="cellIs" dxfId="37" priority="60" stopIfTrue="1" operator="lessThan">
      <formula>1</formula>
    </cfRule>
  </conditionalFormatting>
  <conditionalFormatting sqref="AA122">
    <cfRule type="cellIs" dxfId="36" priority="64" stopIfTrue="1" operator="lessThan">
      <formula>1</formula>
    </cfRule>
  </conditionalFormatting>
  <conditionalFormatting sqref="AA126">
    <cfRule type="cellIs" dxfId="35" priority="63" stopIfTrue="1" operator="lessThan">
      <formula>1</formula>
    </cfRule>
  </conditionalFormatting>
  <conditionalFormatting sqref="AA162:AA164">
    <cfRule type="cellIs" dxfId="34" priority="62" stopIfTrue="1" operator="lessThan">
      <formula>1</formula>
    </cfRule>
  </conditionalFormatting>
  <conditionalFormatting sqref="AA231:AA236">
    <cfRule type="cellIs" dxfId="33" priority="61" stopIfTrue="1" operator="lessThan">
      <formula>1</formula>
    </cfRule>
  </conditionalFormatting>
  <conditionalFormatting sqref="AA6:AA8">
    <cfRule type="cellIs" dxfId="32" priority="58" stopIfTrue="1" operator="lessThan">
      <formula>1</formula>
    </cfRule>
  </conditionalFormatting>
  <conditionalFormatting sqref="AK127:AK128 AK130:AK133 AK136:AK156">
    <cfRule type="cellIs" dxfId="31" priority="57" stopIfTrue="1" operator="lessThan">
      <formula>1</formula>
    </cfRule>
  </conditionalFormatting>
  <conditionalFormatting sqref="AK123:AK125 AK3:AK5 AK9:AK11 AK35:AK121 AK13:AK15 AK17:AK33">
    <cfRule type="cellIs" dxfId="30" priority="56" stopIfTrue="1" operator="lessThan">
      <formula>1</formula>
    </cfRule>
  </conditionalFormatting>
  <conditionalFormatting sqref="K69">
    <cfRule type="cellIs" dxfId="29" priority="39" stopIfTrue="1" operator="lessThan">
      <formula>1</formula>
    </cfRule>
  </conditionalFormatting>
  <conditionalFormatting sqref="AK242">
    <cfRule type="cellIs" dxfId="28" priority="51" stopIfTrue="1" operator="lessThan">
      <formula>1</formula>
    </cfRule>
  </conditionalFormatting>
  <conditionalFormatting sqref="AK122">
    <cfRule type="cellIs" dxfId="27" priority="55" stopIfTrue="1" operator="lessThan">
      <formula>1</formula>
    </cfRule>
  </conditionalFormatting>
  <conditionalFormatting sqref="AK126">
    <cfRule type="cellIs" dxfId="26" priority="54" stopIfTrue="1" operator="lessThan">
      <formula>1</formula>
    </cfRule>
  </conditionalFormatting>
  <conditionalFormatting sqref="AK162:AK164">
    <cfRule type="cellIs" dxfId="25" priority="53" stopIfTrue="1" operator="lessThan">
      <formula>1</formula>
    </cfRule>
  </conditionalFormatting>
  <conditionalFormatting sqref="AK231:AK236">
    <cfRule type="cellIs" dxfId="24" priority="52" stopIfTrue="1" operator="lessThan">
      <formula>1</formula>
    </cfRule>
  </conditionalFormatting>
  <conditionalFormatting sqref="AK6:AK8">
    <cfRule type="cellIs" dxfId="23" priority="49" stopIfTrue="1" operator="lessThan">
      <formula>1</formula>
    </cfRule>
  </conditionalFormatting>
  <conditionalFormatting sqref="K79">
    <cfRule type="cellIs" dxfId="22" priority="37" stopIfTrue="1" operator="lessThan">
      <formula>1</formula>
    </cfRule>
  </conditionalFormatting>
  <conditionalFormatting sqref="K123:K125 K3:K5 K9:K11 K35:K68 K70:K73 K75:K78 K80:K83 K85:K101 K103:K107 K109:K121 K13:K15 K17:K33">
    <cfRule type="cellIs" dxfId="21" priority="47" stopIfTrue="1" operator="lessThan">
      <formula>1</formula>
    </cfRule>
  </conditionalFormatting>
  <conditionalFormatting sqref="AA114">
    <cfRule type="cellIs" dxfId="20" priority="30" stopIfTrue="1" operator="lessThan">
      <formula>1</formula>
    </cfRule>
  </conditionalFormatting>
  <conditionalFormatting sqref="K242">
    <cfRule type="cellIs" dxfId="19" priority="42" stopIfTrue="1" operator="lessThan">
      <formula>1</formula>
    </cfRule>
  </conditionalFormatting>
  <conditionalFormatting sqref="K122">
    <cfRule type="cellIs" dxfId="18" priority="46" stopIfTrue="1" operator="lessThan">
      <formula>1</formula>
    </cfRule>
  </conditionalFormatting>
  <conditionalFormatting sqref="K126">
    <cfRule type="cellIs" dxfId="17" priority="45" stopIfTrue="1" operator="lessThan">
      <formula>1</formula>
    </cfRule>
  </conditionalFormatting>
  <conditionalFormatting sqref="K162:K164">
    <cfRule type="cellIs" dxfId="16" priority="44" stopIfTrue="1" operator="lessThan">
      <formula>1</formula>
    </cfRule>
  </conditionalFormatting>
  <conditionalFormatting sqref="K231:K236">
    <cfRule type="cellIs" dxfId="15" priority="43" stopIfTrue="1" operator="lessThan">
      <formula>1</formula>
    </cfRule>
  </conditionalFormatting>
  <conditionalFormatting sqref="K6:K8">
    <cfRule type="cellIs" dxfId="14" priority="40" stopIfTrue="1" operator="lessThan">
      <formula>1</formula>
    </cfRule>
  </conditionalFormatting>
  <conditionalFormatting sqref="AH108">
    <cfRule type="cellIs" dxfId="13" priority="28" stopIfTrue="1" operator="lessThan">
      <formula>1</formula>
    </cfRule>
  </conditionalFormatting>
  <conditionalFormatting sqref="K74">
    <cfRule type="cellIs" dxfId="12" priority="38" stopIfTrue="1" operator="lessThan">
      <formula>1</formula>
    </cfRule>
  </conditionalFormatting>
  <conditionalFormatting sqref="K84">
    <cfRule type="cellIs" dxfId="11" priority="36" stopIfTrue="1" operator="lessThan">
      <formula>1</formula>
    </cfRule>
  </conditionalFormatting>
  <conditionalFormatting sqref="K102">
    <cfRule type="cellIs" dxfId="10" priority="35" stopIfTrue="1" operator="lessThan">
      <formula>1</formula>
    </cfRule>
  </conditionalFormatting>
  <conditionalFormatting sqref="K108">
    <cfRule type="cellIs" dxfId="9" priority="34" stopIfTrue="1" operator="lessThan">
      <formula>1</formula>
    </cfRule>
  </conditionalFormatting>
  <conditionalFormatting sqref="AA67">
    <cfRule type="cellIs" dxfId="8" priority="33" stopIfTrue="1" operator="lessThan">
      <formula>1</formula>
    </cfRule>
  </conditionalFormatting>
  <conditionalFormatting sqref="AA69">
    <cfRule type="cellIs" dxfId="7" priority="32" stopIfTrue="1" operator="lessThan">
      <formula>1</formula>
    </cfRule>
  </conditionalFormatting>
  <conditionalFormatting sqref="AA118">
    <cfRule type="cellIs" dxfId="6" priority="31" stopIfTrue="1" operator="lessThan">
      <formula>1</formula>
    </cfRule>
  </conditionalFormatting>
  <conditionalFormatting sqref="AA116">
    <cfRule type="cellIs" dxfId="5" priority="29" stopIfTrue="1" operator="lessThan">
      <formula>1</formula>
    </cfRule>
  </conditionalFormatting>
  <conditionalFormatting sqref="AH97">
    <cfRule type="cellIs" dxfId="4" priority="27" stopIfTrue="1" operator="lessThan">
      <formula>1</formula>
    </cfRule>
  </conditionalFormatting>
  <conditionalFormatting sqref="P108">
    <cfRule type="cellIs" dxfId="3" priority="26" stopIfTrue="1" operator="lessThan">
      <formula>1</formula>
    </cfRule>
  </conditionalFormatting>
  <conditionalFormatting sqref="P92">
    <cfRule type="cellIs" dxfId="2" priority="25" stopIfTrue="1" operator="lessThan">
      <formula>1</formula>
    </cfRule>
  </conditionalFormatting>
  <conditionalFormatting sqref="AA65">
    <cfRule type="cellIs" dxfId="1" priority="24" stopIfTrue="1" operator="lessThan">
      <formula>1</formula>
    </cfRule>
  </conditionalFormatting>
  <conditionalFormatting sqref="AA85">
    <cfRule type="cellIs" dxfId="0" priority="23" stopIfTrue="1" operator="lessThan">
      <formula>1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1"/>
  <sheetViews>
    <sheetView workbookViewId="0">
      <selection activeCell="E26" sqref="E26"/>
    </sheetView>
  </sheetViews>
  <sheetFormatPr baseColWidth="10" defaultRowHeight="15"/>
  <cols>
    <col min="3" max="3" width="30.28515625" customWidth="1"/>
  </cols>
  <sheetData>
    <row r="1" spans="1:5">
      <c r="D1" t="s">
        <v>359</v>
      </c>
    </row>
    <row r="2" spans="1:5">
      <c r="A2">
        <v>1</v>
      </c>
      <c r="B2" t="s">
        <v>29</v>
      </c>
      <c r="C2" t="s">
        <v>348</v>
      </c>
    </row>
    <row r="3" spans="1:5">
      <c r="A3">
        <v>2</v>
      </c>
      <c r="B3" t="s">
        <v>0</v>
      </c>
      <c r="C3" t="s">
        <v>319</v>
      </c>
    </row>
    <row r="4" spans="1:5">
      <c r="A4">
        <v>3</v>
      </c>
      <c r="B4" t="s">
        <v>1</v>
      </c>
      <c r="C4" t="s">
        <v>320</v>
      </c>
      <c r="D4" t="s">
        <v>360</v>
      </c>
      <c r="E4" t="s">
        <v>361</v>
      </c>
    </row>
    <row r="5" spans="1:5">
      <c r="A5">
        <v>4</v>
      </c>
      <c r="B5" t="s">
        <v>2</v>
      </c>
      <c r="C5" t="s">
        <v>321</v>
      </c>
    </row>
    <row r="6" spans="1:5">
      <c r="A6">
        <v>5</v>
      </c>
      <c r="B6" t="s">
        <v>3</v>
      </c>
      <c r="C6" t="s">
        <v>322</v>
      </c>
    </row>
    <row r="7" spans="1:5">
      <c r="A7">
        <v>6</v>
      </c>
      <c r="B7" t="s">
        <v>4</v>
      </c>
      <c r="C7" t="s">
        <v>323</v>
      </c>
    </row>
    <row r="8" spans="1:5">
      <c r="A8">
        <v>7</v>
      </c>
      <c r="B8" t="s">
        <v>5</v>
      </c>
      <c r="C8" t="s">
        <v>324</v>
      </c>
    </row>
    <row r="9" spans="1:5">
      <c r="A9">
        <v>8</v>
      </c>
      <c r="B9" t="s">
        <v>6</v>
      </c>
      <c r="C9" t="s">
        <v>325</v>
      </c>
    </row>
    <row r="10" spans="1:5">
      <c r="A10">
        <v>9</v>
      </c>
      <c r="B10" t="s">
        <v>7</v>
      </c>
      <c r="C10" t="s">
        <v>326</v>
      </c>
    </row>
    <row r="11" spans="1:5">
      <c r="A11">
        <v>10</v>
      </c>
      <c r="B11" t="s">
        <v>8</v>
      </c>
      <c r="C11" t="s">
        <v>327</v>
      </c>
    </row>
    <row r="12" spans="1:5">
      <c r="A12">
        <v>11</v>
      </c>
      <c r="B12" t="s">
        <v>9</v>
      </c>
      <c r="C12" t="s">
        <v>328</v>
      </c>
    </row>
    <row r="13" spans="1:5">
      <c r="A13">
        <v>12</v>
      </c>
      <c r="B13" t="s">
        <v>10</v>
      </c>
      <c r="C13" t="s">
        <v>329</v>
      </c>
    </row>
    <row r="14" spans="1:5">
      <c r="A14">
        <v>13</v>
      </c>
      <c r="B14" t="s">
        <v>11</v>
      </c>
      <c r="C14" t="s">
        <v>330</v>
      </c>
    </row>
    <row r="15" spans="1:5">
      <c r="A15">
        <v>14</v>
      </c>
      <c r="B15" t="s">
        <v>12</v>
      </c>
      <c r="C15" t="s">
        <v>331</v>
      </c>
    </row>
    <row r="16" spans="1:5">
      <c r="A16">
        <v>15</v>
      </c>
      <c r="B16" t="s">
        <v>13</v>
      </c>
      <c r="C16" t="s">
        <v>332</v>
      </c>
    </row>
    <row r="17" spans="1:5">
      <c r="A17">
        <v>16</v>
      </c>
      <c r="B17" t="s">
        <v>14</v>
      </c>
      <c r="C17" t="s">
        <v>333</v>
      </c>
    </row>
    <row r="18" spans="1:5">
      <c r="A18">
        <v>17</v>
      </c>
      <c r="B18" t="s">
        <v>15</v>
      </c>
      <c r="C18" t="s">
        <v>334</v>
      </c>
    </row>
    <row r="19" spans="1:5">
      <c r="A19">
        <v>18</v>
      </c>
      <c r="B19" t="s">
        <v>16</v>
      </c>
      <c r="C19" t="s">
        <v>335</v>
      </c>
    </row>
    <row r="20" spans="1:5">
      <c r="A20">
        <v>19</v>
      </c>
      <c r="B20" t="s">
        <v>17</v>
      </c>
      <c r="C20" t="s">
        <v>336</v>
      </c>
      <c r="D20" t="s">
        <v>360</v>
      </c>
      <c r="E20" t="s">
        <v>361</v>
      </c>
    </row>
    <row r="21" spans="1:5">
      <c r="A21">
        <v>20</v>
      </c>
      <c r="B21" t="s">
        <v>18</v>
      </c>
      <c r="C21" t="s">
        <v>337</v>
      </c>
    </row>
    <row r="22" spans="1:5">
      <c r="A22">
        <v>21</v>
      </c>
      <c r="B22" t="s">
        <v>19</v>
      </c>
      <c r="C22" t="s">
        <v>338</v>
      </c>
      <c r="E22" t="s">
        <v>361</v>
      </c>
    </row>
    <row r="23" spans="1:5">
      <c r="A23">
        <v>22</v>
      </c>
      <c r="B23" t="s">
        <v>20</v>
      </c>
      <c r="C23" t="s">
        <v>339</v>
      </c>
    </row>
    <row r="24" spans="1:5">
      <c r="A24">
        <v>23</v>
      </c>
      <c r="B24" t="s">
        <v>21</v>
      </c>
      <c r="C24" t="s">
        <v>340</v>
      </c>
    </row>
    <row r="25" spans="1:5">
      <c r="A25">
        <v>24</v>
      </c>
      <c r="B25" t="s">
        <v>22</v>
      </c>
      <c r="C25" t="s">
        <v>341</v>
      </c>
    </row>
    <row r="26" spans="1:5">
      <c r="A26">
        <v>25</v>
      </c>
      <c r="B26" t="s">
        <v>23</v>
      </c>
      <c r="C26" t="s">
        <v>342</v>
      </c>
    </row>
    <row r="27" spans="1:5">
      <c r="A27">
        <v>26</v>
      </c>
      <c r="B27" t="s">
        <v>24</v>
      </c>
      <c r="C27" t="s">
        <v>343</v>
      </c>
    </row>
    <row r="28" spans="1:5">
      <c r="A28">
        <v>27</v>
      </c>
      <c r="B28" t="s">
        <v>25</v>
      </c>
      <c r="C28" t="s">
        <v>344</v>
      </c>
    </row>
    <row r="29" spans="1:5">
      <c r="A29">
        <v>28</v>
      </c>
      <c r="B29" t="s">
        <v>26</v>
      </c>
      <c r="C29" t="s">
        <v>345</v>
      </c>
      <c r="D29" t="s">
        <v>360</v>
      </c>
      <c r="E29" t="s">
        <v>361</v>
      </c>
    </row>
    <row r="30" spans="1:5">
      <c r="A30">
        <v>29</v>
      </c>
      <c r="B30" t="s">
        <v>27</v>
      </c>
      <c r="C30" t="s">
        <v>346</v>
      </c>
    </row>
    <row r="31" spans="1:5">
      <c r="A31">
        <v>30</v>
      </c>
      <c r="B31" t="s">
        <v>28</v>
      </c>
      <c r="C31" t="s">
        <v>347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formulario 2020</vt:lpstr>
      <vt:lpstr>Datos base 2020</vt:lpstr>
      <vt:lpstr>Hoja1</vt:lpstr>
      <vt:lpstr>Hoja2</vt:lpstr>
      <vt:lpstr>'formulario 2020'!Títulos_a_imprimir</vt:lpstr>
    </vt:vector>
  </TitlesOfParts>
  <Company>Universidad Complutense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Memoria Estadística 2020 Biblioteca Complutense</dc:title>
  <dc:subject>Estadísticas BUCM</dc:subject>
  <dc:creator>Biblioteca Complutense</dc:creator>
  <cp:keywords>Bibliotecas universitarias, memorias estadísticas</cp:keywords>
  <cp:lastModifiedBy>Pablo Alonso</cp:lastModifiedBy>
  <cp:lastPrinted>2020-01-17T12:04:35Z</cp:lastPrinted>
  <dcterms:created xsi:type="dcterms:W3CDTF">2019-09-12T09:58:08Z</dcterms:created>
  <dcterms:modified xsi:type="dcterms:W3CDTF">2021-09-28T13:56:30Z</dcterms:modified>
  <cp:category>estadísticas</cp:category>
</cp:coreProperties>
</file>